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9440" windowHeight="12525"/>
  </bookViews>
  <sheets>
    <sheet name="Форма целиком" sheetId="1" r:id="rId1"/>
  </sheets>
  <definedNames>
    <definedName name="_ftn1" localSheetId="0">'Форма целиком'!$A$341</definedName>
    <definedName name="_ftn2" localSheetId="0">'Форма целиком'!$A$342</definedName>
    <definedName name="_ftn3" localSheetId="0">'Форма целиком'!#REF!</definedName>
    <definedName name="_ftnref1" localSheetId="0">'Форма целиком'!$B$42</definedName>
    <definedName name="_ftnref2" localSheetId="0">'Форма целиком'!$B$44</definedName>
    <definedName name="_ftnref3" localSheetId="0">'Форма целиком'!$C$44</definedName>
    <definedName name="_Ref346553369" localSheetId="0">'Форма целиком'!#REF!</definedName>
  </definedNames>
  <calcPr calcId="145621"/>
</workbook>
</file>

<file path=xl/calcChain.xml><?xml version="1.0" encoding="utf-8"?>
<calcChain xmlns="http://schemas.openxmlformats.org/spreadsheetml/2006/main">
  <c r="F272" i="1" l="1"/>
  <c r="E292" i="1" l="1"/>
  <c r="K10" i="1" l="1"/>
  <c r="J10" i="1"/>
  <c r="K11" i="1" s="1"/>
  <c r="I10" i="1"/>
  <c r="H10" i="1"/>
  <c r="G10" i="1"/>
  <c r="F10" i="1"/>
  <c r="E10" i="1"/>
  <c r="D35" i="1"/>
  <c r="K33" i="1"/>
  <c r="J33" i="1"/>
  <c r="I33" i="1"/>
  <c r="H33" i="1"/>
  <c r="G33" i="1"/>
  <c r="F33" i="1"/>
  <c r="E33" i="1"/>
  <c r="D33" i="1"/>
  <c r="D30" i="1"/>
  <c r="E30" i="1"/>
  <c r="F30" i="1"/>
  <c r="G30" i="1"/>
  <c r="H30" i="1"/>
  <c r="I30" i="1"/>
  <c r="J30" i="1"/>
  <c r="K30" i="1"/>
  <c r="K28" i="1"/>
  <c r="J28" i="1"/>
  <c r="I28" i="1"/>
  <c r="H28" i="1"/>
  <c r="G28" i="1"/>
  <c r="F28" i="1"/>
  <c r="E28" i="1"/>
  <c r="D28" i="1"/>
  <c r="I321" i="1"/>
  <c r="J321" i="1"/>
  <c r="K321" i="1"/>
  <c r="I326" i="1"/>
  <c r="J326" i="1"/>
  <c r="K326" i="1"/>
  <c r="I303" i="1"/>
  <c r="J303" i="1"/>
  <c r="I267" i="1"/>
  <c r="J267" i="1"/>
  <c r="K267" i="1"/>
  <c r="I241" i="1"/>
  <c r="J241" i="1"/>
  <c r="K241" i="1"/>
  <c r="I35" i="1"/>
  <c r="J35" i="1"/>
  <c r="K35" i="1"/>
  <c r="K303" i="1" l="1"/>
  <c r="J11" i="1"/>
  <c r="I11" i="1"/>
  <c r="H326" i="1"/>
  <c r="G326" i="1"/>
  <c r="F326" i="1"/>
  <c r="E326" i="1"/>
  <c r="D326" i="1"/>
  <c r="H321" i="1"/>
  <c r="G321" i="1"/>
  <c r="F321" i="1"/>
  <c r="E321" i="1"/>
  <c r="D321" i="1"/>
  <c r="H303" i="1"/>
  <c r="D292" i="1"/>
  <c r="E272" i="1"/>
  <c r="D272" i="1"/>
  <c r="H267" i="1"/>
  <c r="G267" i="1"/>
  <c r="F267" i="1"/>
  <c r="E267" i="1"/>
  <c r="E251" i="1"/>
  <c r="F251" i="1" s="1"/>
  <c r="G251" i="1" s="1"/>
  <c r="H251" i="1" s="1"/>
  <c r="I251" i="1" s="1"/>
  <c r="J251" i="1" s="1"/>
  <c r="K251" i="1" s="1"/>
  <c r="H241" i="1"/>
  <c r="G241" i="1"/>
  <c r="F241" i="1"/>
  <c r="E241" i="1"/>
  <c r="D241" i="1"/>
  <c r="D246" i="1" s="1"/>
  <c r="D236" i="1"/>
  <c r="D238" i="1" s="1"/>
  <c r="E225" i="1"/>
  <c r="E236" i="1" s="1"/>
  <c r="E238" i="1" s="1"/>
  <c r="E218" i="1"/>
  <c r="F218" i="1" s="1"/>
  <c r="G218" i="1" s="1"/>
  <c r="H218" i="1" s="1"/>
  <c r="I218" i="1" s="1"/>
  <c r="J218" i="1" s="1"/>
  <c r="K218" i="1" s="1"/>
  <c r="E215" i="1"/>
  <c r="F215" i="1" s="1"/>
  <c r="G215" i="1" s="1"/>
  <c r="H215" i="1" s="1"/>
  <c r="I215" i="1" s="1"/>
  <c r="J215" i="1" s="1"/>
  <c r="K215" i="1" s="1"/>
  <c r="E212" i="1"/>
  <c r="F212" i="1" s="1"/>
  <c r="G212" i="1" s="1"/>
  <c r="H212" i="1" s="1"/>
  <c r="I212" i="1" s="1"/>
  <c r="J212" i="1" s="1"/>
  <c r="K212" i="1" s="1"/>
  <c r="G203" i="1"/>
  <c r="F203" i="1"/>
  <c r="E203" i="1"/>
  <c r="E151" i="1"/>
  <c r="F151" i="1" s="1"/>
  <c r="G151" i="1" s="1"/>
  <c r="H151" i="1" s="1"/>
  <c r="I151" i="1" s="1"/>
  <c r="J151" i="1" s="1"/>
  <c r="K151" i="1" s="1"/>
  <c r="E149" i="1"/>
  <c r="F149" i="1" s="1"/>
  <c r="G149" i="1" s="1"/>
  <c r="H149" i="1" s="1"/>
  <c r="I149" i="1" s="1"/>
  <c r="J149" i="1" s="1"/>
  <c r="K149" i="1" s="1"/>
  <c r="E147" i="1"/>
  <c r="D144" i="1"/>
  <c r="E145" i="1" s="1"/>
  <c r="E142" i="1"/>
  <c r="F142" i="1" s="1"/>
  <c r="G142" i="1" s="1"/>
  <c r="H142" i="1" s="1"/>
  <c r="I142" i="1" s="1"/>
  <c r="J142" i="1" s="1"/>
  <c r="K142" i="1" s="1"/>
  <c r="E140" i="1"/>
  <c r="F140" i="1" s="1"/>
  <c r="G140" i="1" s="1"/>
  <c r="H140" i="1" s="1"/>
  <c r="I140" i="1" s="1"/>
  <c r="J140" i="1" s="1"/>
  <c r="K140" i="1" s="1"/>
  <c r="E138" i="1"/>
  <c r="F138" i="1" s="1"/>
  <c r="D135" i="1"/>
  <c r="E136" i="1" s="1"/>
  <c r="E125" i="1"/>
  <c r="F125" i="1" s="1"/>
  <c r="G125" i="1" s="1"/>
  <c r="H125" i="1" s="1"/>
  <c r="I125" i="1" s="1"/>
  <c r="J125" i="1" s="1"/>
  <c r="K125" i="1" s="1"/>
  <c r="E122" i="1"/>
  <c r="F122" i="1" s="1"/>
  <c r="G122" i="1" s="1"/>
  <c r="H122" i="1" s="1"/>
  <c r="I122" i="1" s="1"/>
  <c r="J122" i="1" s="1"/>
  <c r="K122" i="1" s="1"/>
  <c r="E119" i="1"/>
  <c r="F119" i="1" s="1"/>
  <c r="G119" i="1" s="1"/>
  <c r="H119" i="1" s="1"/>
  <c r="I119" i="1" s="1"/>
  <c r="J119" i="1" s="1"/>
  <c r="K119" i="1" s="1"/>
  <c r="E116" i="1"/>
  <c r="F116" i="1" s="1"/>
  <c r="G116" i="1" s="1"/>
  <c r="H116" i="1" s="1"/>
  <c r="I116" i="1" s="1"/>
  <c r="J116" i="1" s="1"/>
  <c r="K116" i="1" s="1"/>
  <c r="G113" i="1"/>
  <c r="H113" i="1" s="1"/>
  <c r="I113" i="1" s="1"/>
  <c r="J113" i="1" s="1"/>
  <c r="K113" i="1" s="1"/>
  <c r="E113" i="1"/>
  <c r="F113" i="1" s="1"/>
  <c r="E110" i="1"/>
  <c r="F110" i="1" s="1"/>
  <c r="G110" i="1" s="1"/>
  <c r="H110" i="1" s="1"/>
  <c r="I110" i="1" s="1"/>
  <c r="J110" i="1" s="1"/>
  <c r="K110" i="1" s="1"/>
  <c r="E107" i="1"/>
  <c r="F107" i="1" s="1"/>
  <c r="G107" i="1" s="1"/>
  <c r="H107" i="1" s="1"/>
  <c r="I107" i="1" s="1"/>
  <c r="J107" i="1" s="1"/>
  <c r="K107" i="1" s="1"/>
  <c r="E104" i="1"/>
  <c r="F104" i="1" s="1"/>
  <c r="G104" i="1" s="1"/>
  <c r="H104" i="1" s="1"/>
  <c r="I104" i="1" s="1"/>
  <c r="J104" i="1" s="1"/>
  <c r="K104" i="1" s="1"/>
  <c r="E101" i="1"/>
  <c r="F101" i="1" s="1"/>
  <c r="G101" i="1" s="1"/>
  <c r="H101" i="1" s="1"/>
  <c r="I101" i="1" s="1"/>
  <c r="J101" i="1" s="1"/>
  <c r="K101" i="1" s="1"/>
  <c r="E98" i="1"/>
  <c r="F98" i="1" s="1"/>
  <c r="G98" i="1" s="1"/>
  <c r="H98" i="1" s="1"/>
  <c r="I98" i="1" s="1"/>
  <c r="J98" i="1" s="1"/>
  <c r="K98" i="1" s="1"/>
  <c r="E95" i="1"/>
  <c r="F95" i="1" s="1"/>
  <c r="G95" i="1" s="1"/>
  <c r="H95" i="1" s="1"/>
  <c r="I95" i="1" s="1"/>
  <c r="J95" i="1" s="1"/>
  <c r="K95" i="1" s="1"/>
  <c r="E92" i="1"/>
  <c r="F92" i="1" s="1"/>
  <c r="G92" i="1" s="1"/>
  <c r="H92" i="1" s="1"/>
  <c r="I92" i="1" s="1"/>
  <c r="J92" i="1" s="1"/>
  <c r="K92" i="1" s="1"/>
  <c r="E89" i="1"/>
  <c r="F89" i="1" s="1"/>
  <c r="G89" i="1" s="1"/>
  <c r="H89" i="1" s="1"/>
  <c r="I89" i="1" s="1"/>
  <c r="J89" i="1" s="1"/>
  <c r="K89" i="1" s="1"/>
  <c r="E86" i="1"/>
  <c r="F86" i="1" s="1"/>
  <c r="G86" i="1" s="1"/>
  <c r="H86" i="1" s="1"/>
  <c r="I86" i="1" s="1"/>
  <c r="J86" i="1" s="1"/>
  <c r="K86" i="1" s="1"/>
  <c r="E83" i="1"/>
  <c r="F83" i="1" s="1"/>
  <c r="G83" i="1" s="1"/>
  <c r="H83" i="1" s="1"/>
  <c r="I83" i="1" s="1"/>
  <c r="J83" i="1" s="1"/>
  <c r="K83" i="1" s="1"/>
  <c r="E80" i="1"/>
  <c r="F80" i="1" s="1"/>
  <c r="G80" i="1" s="1"/>
  <c r="H80" i="1" s="1"/>
  <c r="I80" i="1" s="1"/>
  <c r="J80" i="1" s="1"/>
  <c r="K80" i="1" s="1"/>
  <c r="E77" i="1"/>
  <c r="F77" i="1" s="1"/>
  <c r="G77" i="1" s="1"/>
  <c r="H77" i="1" s="1"/>
  <c r="I77" i="1" s="1"/>
  <c r="J77" i="1" s="1"/>
  <c r="K77" i="1" s="1"/>
  <c r="E74" i="1"/>
  <c r="F74" i="1" s="1"/>
  <c r="G74" i="1" s="1"/>
  <c r="H74" i="1" s="1"/>
  <c r="I74" i="1" s="1"/>
  <c r="J74" i="1" s="1"/>
  <c r="K74" i="1" s="1"/>
  <c r="E71" i="1"/>
  <c r="F71" i="1" s="1"/>
  <c r="G71" i="1" s="1"/>
  <c r="H71" i="1" s="1"/>
  <c r="I71" i="1" s="1"/>
  <c r="J71" i="1" s="1"/>
  <c r="K71" i="1" s="1"/>
  <c r="E68" i="1"/>
  <c r="F68" i="1" s="1"/>
  <c r="G68" i="1" s="1"/>
  <c r="H68" i="1" s="1"/>
  <c r="I68" i="1" s="1"/>
  <c r="J68" i="1" s="1"/>
  <c r="K68" i="1" s="1"/>
  <c r="G65" i="1"/>
  <c r="H65" i="1" s="1"/>
  <c r="I65" i="1" s="1"/>
  <c r="J65" i="1" s="1"/>
  <c r="K65" i="1" s="1"/>
  <c r="E65" i="1"/>
  <c r="F65" i="1" s="1"/>
  <c r="E62" i="1"/>
  <c r="F62" i="1" s="1"/>
  <c r="G62" i="1" s="1"/>
  <c r="H62" i="1" s="1"/>
  <c r="I62" i="1" s="1"/>
  <c r="J62" i="1" s="1"/>
  <c r="K62" i="1" s="1"/>
  <c r="E59" i="1"/>
  <c r="F59" i="1" s="1"/>
  <c r="G59" i="1" s="1"/>
  <c r="H59" i="1" s="1"/>
  <c r="I59" i="1" s="1"/>
  <c r="J59" i="1" s="1"/>
  <c r="K59" i="1" s="1"/>
  <c r="E56" i="1"/>
  <c r="F56" i="1" s="1"/>
  <c r="G56" i="1" s="1"/>
  <c r="H56" i="1" s="1"/>
  <c r="I56" i="1" s="1"/>
  <c r="J56" i="1" s="1"/>
  <c r="K56" i="1" s="1"/>
  <c r="E53" i="1"/>
  <c r="F53" i="1" s="1"/>
  <c r="G53" i="1" s="1"/>
  <c r="H53" i="1" s="1"/>
  <c r="I53" i="1" s="1"/>
  <c r="J53" i="1" s="1"/>
  <c r="K53" i="1" s="1"/>
  <c r="E50" i="1"/>
  <c r="D46" i="1"/>
  <c r="E47" i="1" s="1"/>
  <c r="E43" i="1"/>
  <c r="F43" i="1" s="1"/>
  <c r="H35" i="1"/>
  <c r="G35" i="1"/>
  <c r="F35" i="1"/>
  <c r="E35" i="1"/>
  <c r="D12" i="1"/>
  <c r="H11" i="1"/>
  <c r="G11" i="1"/>
  <c r="F11" i="1"/>
  <c r="E11" i="1"/>
  <c r="E8" i="1"/>
  <c r="E303" i="1" l="1"/>
  <c r="G303" i="1"/>
  <c r="D303" i="1"/>
  <c r="E144" i="1"/>
  <c r="F145" i="1" s="1"/>
  <c r="D132" i="1"/>
  <c r="E133" i="1" s="1"/>
  <c r="D40" i="1"/>
  <c r="E246" i="1"/>
  <c r="E41" i="1"/>
  <c r="E135" i="1"/>
  <c r="F136" i="1" s="1"/>
  <c r="F303" i="1"/>
  <c r="G138" i="1"/>
  <c r="F135" i="1"/>
  <c r="D14" i="1"/>
  <c r="E12" i="1"/>
  <c r="E13" i="1" s="1"/>
  <c r="F8" i="1"/>
  <c r="E14" i="1" s="1"/>
  <c r="F50" i="1"/>
  <c r="E46" i="1"/>
  <c r="E9" i="1"/>
  <c r="G43" i="1"/>
  <c r="F147" i="1"/>
  <c r="F225" i="1"/>
  <c r="E132" i="1" l="1"/>
  <c r="F133" i="1" s="1"/>
  <c r="G225" i="1"/>
  <c r="F236" i="1"/>
  <c r="F238" i="1" s="1"/>
  <c r="F246" i="1" s="1"/>
  <c r="H43" i="1"/>
  <c r="I43" i="1" s="1"/>
  <c r="J43" i="1" s="1"/>
  <c r="F46" i="1"/>
  <c r="G47" i="1" s="1"/>
  <c r="G50" i="1"/>
  <c r="D330" i="1"/>
  <c r="D331" i="1"/>
  <c r="G147" i="1"/>
  <c r="F144" i="1"/>
  <c r="F132" i="1" s="1"/>
  <c r="E330" i="1"/>
  <c r="E21" i="1"/>
  <c r="E331" i="1"/>
  <c r="E19" i="1"/>
  <c r="E18" i="1"/>
  <c r="E40" i="1"/>
  <c r="E42" i="1" s="1"/>
  <c r="E48" i="1"/>
  <c r="F9" i="1"/>
  <c r="G8" i="1"/>
  <c r="F12" i="1"/>
  <c r="F13" i="1" s="1"/>
  <c r="G136" i="1"/>
  <c r="F47" i="1"/>
  <c r="H138" i="1"/>
  <c r="G135" i="1"/>
  <c r="H136" i="1" s="1"/>
  <c r="G145" i="1" l="1"/>
  <c r="E134" i="1"/>
  <c r="F134" i="1"/>
  <c r="E20" i="1"/>
  <c r="H135" i="1"/>
  <c r="I136" i="1"/>
  <c r="I138" i="1"/>
  <c r="K43" i="1"/>
  <c r="G133" i="1"/>
  <c r="F41" i="1"/>
  <c r="H50" i="1"/>
  <c r="I50" i="1" s="1"/>
  <c r="G46" i="1"/>
  <c r="G144" i="1"/>
  <c r="H145" i="1" s="1"/>
  <c r="H147" i="1"/>
  <c r="H8" i="1"/>
  <c r="G9" i="1"/>
  <c r="G12" i="1"/>
  <c r="G13" i="1" s="1"/>
  <c r="F48" i="1"/>
  <c r="F40" i="1"/>
  <c r="F14" i="1"/>
  <c r="H225" i="1"/>
  <c r="G236" i="1"/>
  <c r="G238" i="1" s="1"/>
  <c r="G246" i="1" s="1"/>
  <c r="F42" i="1" l="1"/>
  <c r="H236" i="1"/>
  <c r="H238" i="1" s="1"/>
  <c r="H246" i="1" s="1"/>
  <c r="I225" i="1"/>
  <c r="H144" i="1"/>
  <c r="H132" i="1" s="1"/>
  <c r="I147" i="1"/>
  <c r="J50" i="1"/>
  <c r="I46" i="1"/>
  <c r="I40" i="1" s="1"/>
  <c r="G132" i="1"/>
  <c r="G134" i="1" s="1"/>
  <c r="J138" i="1"/>
  <c r="I135" i="1"/>
  <c r="G14" i="1"/>
  <c r="G330" i="1" s="1"/>
  <c r="I8" i="1"/>
  <c r="H14" i="1" s="1"/>
  <c r="G41" i="1"/>
  <c r="H46" i="1"/>
  <c r="I47" i="1" s="1"/>
  <c r="G48" i="1"/>
  <c r="G40" i="1"/>
  <c r="H47" i="1"/>
  <c r="H12" i="1"/>
  <c r="H13" i="1" s="1"/>
  <c r="H9" i="1"/>
  <c r="F331" i="1"/>
  <c r="F330" i="1"/>
  <c r="F21" i="1"/>
  <c r="F18" i="1"/>
  <c r="F19" i="1"/>
  <c r="H133" i="1" l="1"/>
  <c r="I145" i="1"/>
  <c r="H134" i="1"/>
  <c r="H41" i="1"/>
  <c r="G42" i="1"/>
  <c r="I48" i="1"/>
  <c r="J47" i="1"/>
  <c r="J41" i="1" s="1"/>
  <c r="G331" i="1"/>
  <c r="G19" i="1"/>
  <c r="G21" i="1"/>
  <c r="G18" i="1"/>
  <c r="I12" i="1"/>
  <c r="I13" i="1" s="1"/>
  <c r="J8" i="1"/>
  <c r="I9" i="1"/>
  <c r="J135" i="1"/>
  <c r="K136" i="1"/>
  <c r="K138" i="1"/>
  <c r="K135" i="1" s="1"/>
  <c r="J136" i="1"/>
  <c r="K50" i="1"/>
  <c r="K46" i="1" s="1"/>
  <c r="J46" i="1"/>
  <c r="J225" i="1"/>
  <c r="I236" i="1"/>
  <c r="I238" i="1" s="1"/>
  <c r="I246" i="1" s="1"/>
  <c r="I144" i="1"/>
  <c r="I132" i="1" s="1"/>
  <c r="J147" i="1"/>
  <c r="J145" i="1"/>
  <c r="I133" i="1"/>
  <c r="H40" i="1"/>
  <c r="I41" i="1" s="1"/>
  <c r="I42" i="1" s="1"/>
  <c r="H48" i="1"/>
  <c r="H330" i="1"/>
  <c r="H21" i="1"/>
  <c r="H19" i="1"/>
  <c r="H18" i="1"/>
  <c r="H331" i="1"/>
  <c r="G20" i="1"/>
  <c r="F20" i="1"/>
  <c r="I134" i="1" l="1"/>
  <c r="H42" i="1"/>
  <c r="H20" i="1"/>
  <c r="J236" i="1"/>
  <c r="J238" i="1" s="1"/>
  <c r="J246" i="1" s="1"/>
  <c r="K225" i="1"/>
  <c r="K236" i="1" s="1"/>
  <c r="K238" i="1" s="1"/>
  <c r="K246" i="1" s="1"/>
  <c r="J133" i="1"/>
  <c r="K147" i="1"/>
  <c r="K144" i="1" s="1"/>
  <c r="K132" i="1" s="1"/>
  <c r="J144" i="1"/>
  <c r="K145" i="1" s="1"/>
  <c r="J48" i="1"/>
  <c r="J40" i="1"/>
  <c r="J42" i="1" s="1"/>
  <c r="J12" i="1"/>
  <c r="J13" i="1" s="1"/>
  <c r="K8" i="1"/>
  <c r="J9" i="1"/>
  <c r="K40" i="1"/>
  <c r="K47" i="1"/>
  <c r="J132" i="1"/>
  <c r="J134" i="1" s="1"/>
  <c r="I14" i="1"/>
  <c r="K133" i="1" l="1"/>
  <c r="K134" i="1"/>
  <c r="K41" i="1"/>
  <c r="K48" i="1"/>
  <c r="K42" i="1"/>
  <c r="I330" i="1"/>
  <c r="I331" i="1"/>
  <c r="K12" i="1"/>
  <c r="K13" i="1" s="1"/>
  <c r="K9" i="1"/>
  <c r="K14" i="1"/>
  <c r="I19" i="1"/>
  <c r="I18" i="1"/>
  <c r="I21" i="1"/>
  <c r="J14" i="1"/>
  <c r="I20" i="1" l="1"/>
  <c r="J331" i="1"/>
  <c r="J330" i="1"/>
  <c r="K330" i="1"/>
  <c r="K331" i="1"/>
  <c r="J19" i="1"/>
  <c r="J18" i="1"/>
  <c r="J21" i="1"/>
  <c r="K19" i="1"/>
  <c r="K21" i="1"/>
  <c r="K18" i="1"/>
  <c r="K20" i="1" s="1"/>
  <c r="J20" i="1" l="1"/>
</calcChain>
</file>

<file path=xl/sharedStrings.xml><?xml version="1.0" encoding="utf-8"?>
<sst xmlns="http://schemas.openxmlformats.org/spreadsheetml/2006/main" count="840" uniqueCount="417">
  <si>
    <t>№ п/п</t>
  </si>
  <si>
    <t>Наименование, раздела, показателя</t>
  </si>
  <si>
    <t>Единица измерения</t>
  </si>
  <si>
    <t>Отчет</t>
  </si>
  <si>
    <t>Оценка</t>
  </si>
  <si>
    <t>Прогноз</t>
  </si>
  <si>
    <t>I</t>
  </si>
  <si>
    <t>Демографические показатели</t>
  </si>
  <si>
    <t>Численность населения на 1 января текущего года</t>
  </si>
  <si>
    <t>Человек</t>
  </si>
  <si>
    <t xml:space="preserve">Изменение к предыдущему году </t>
  </si>
  <si>
    <t>%</t>
  </si>
  <si>
    <t>1.1</t>
  </si>
  <si>
    <t>Городского</t>
  </si>
  <si>
    <t>1.2</t>
  </si>
  <si>
    <t>Сельского</t>
  </si>
  <si>
    <t>Изменение к предыдущему году</t>
  </si>
  <si>
    <t>1.3</t>
  </si>
  <si>
    <t>Численность населения среднегодовая</t>
  </si>
  <si>
    <t>Число родившихся (без учета мертворожденных)</t>
  </si>
  <si>
    <t>Число умерших</t>
  </si>
  <si>
    <t>Миграционный прирост (-убыль)</t>
  </si>
  <si>
    <t>Общий коэффициент рождаемости</t>
  </si>
  <si>
    <t>Чел. на 1 тыс. чел. населения</t>
  </si>
  <si>
    <t>Общий коэффициент смертности</t>
  </si>
  <si>
    <t>Коэффициент естественного прироста (убыли)</t>
  </si>
  <si>
    <t>Коэффициент миграционного прироста (убыли)</t>
  </si>
  <si>
    <t>II</t>
  </si>
  <si>
    <t>Рынок труда и занятость населения</t>
  </si>
  <si>
    <t>Численность занятых в экономике (среднегодовая)</t>
  </si>
  <si>
    <t>2</t>
  </si>
  <si>
    <t>Уровень зарегистрированной безработицы (на конец года)</t>
  </si>
  <si>
    <t>3</t>
  </si>
  <si>
    <t>Численность безработных, зарегистрированных в органах государственной службы занятости (на конец года)</t>
  </si>
  <si>
    <t>4</t>
  </si>
  <si>
    <t>Количество вакансий, заявленных предприятиями, в  центры занятости населения  (на конец года)</t>
  </si>
  <si>
    <t>Единиц</t>
  </si>
  <si>
    <t>5</t>
  </si>
  <si>
    <t>Создание новых  рабочих мест,   всего</t>
  </si>
  <si>
    <t>5.1</t>
  </si>
  <si>
    <t>на действующих  предприятиях</t>
  </si>
  <si>
    <t>5.2</t>
  </si>
  <si>
    <t>на  вновь вводимых  предприятиях</t>
  </si>
  <si>
    <t>6</t>
  </si>
  <si>
    <t>Среднесписочная численность работников крупных и средних предприятий и некоммерческих организаций</t>
  </si>
  <si>
    <t>7</t>
  </si>
  <si>
    <t xml:space="preserve">Среднемесячная заработная плата работников крупных и средних предприятий и некоммерческих организаций 
</t>
  </si>
  <si>
    <t>Рублей в ценах соотв. лет</t>
  </si>
  <si>
    <t>8</t>
  </si>
  <si>
    <t>Фонд начисленной заработной платы работников крупных и средних предприятий и некоммерческих организаций</t>
  </si>
  <si>
    <t>Тыс. руб. в ценах соотв. лет</t>
  </si>
  <si>
    <t>III</t>
  </si>
  <si>
    <t>Промышленное производство</t>
  </si>
  <si>
    <t>Отгружено товаров собственного производства, выполнено работ и услуг собственными силами (без субъектов малого предпринимательства), всего</t>
  </si>
  <si>
    <t>Индекс промышленного производства</t>
  </si>
  <si>
    <t>% к предыдущему году в сопоставимых ценах</t>
  </si>
  <si>
    <t>Индекс-дефлятор[1]</t>
  </si>
  <si>
    <t>% к предыдущему году</t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</si>
  <si>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 "</t>
    </r>
    <r>
      <rPr>
        <b/>
        <sz val="10"/>
        <rFont val="Arial"/>
        <family val="2"/>
        <charset val="204"/>
      </rPr>
      <t>Добыча полезных ископаемых</t>
    </r>
    <r>
      <rPr>
        <sz val="10"/>
        <rFont val="Arial"/>
        <family val="2"/>
        <charset val="204"/>
      </rPr>
      <t xml:space="preserve">" </t>
    </r>
    <r>
      <rPr>
        <b/>
        <sz val="10"/>
        <rFont val="Arial"/>
        <family val="2"/>
        <charset val="204"/>
      </rPr>
      <t>(раздел В)</t>
    </r>
  </si>
  <si>
    <t xml:space="preserve">Тыс. руб. в ценах соотв. лет </t>
  </si>
  <si>
    <t>Индекс производства[2]</t>
  </si>
  <si>
    <t>Индекс-дефлятор</t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</si>
  <si>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 "</t>
    </r>
    <r>
      <rPr>
        <b/>
        <sz val="10"/>
        <rFont val="Arial"/>
        <family val="2"/>
        <charset val="204"/>
      </rPr>
      <t>Обрабатывающие производства" (Раздел С)</t>
    </r>
  </si>
  <si>
    <t xml:space="preserve">Индекс производства </t>
  </si>
  <si>
    <t>В том числе:</t>
  </si>
  <si>
    <t>3.1</t>
  </si>
  <si>
    <t>Производство пищевых продуктов (группировка 10)</t>
  </si>
  <si>
    <t>3.2</t>
  </si>
  <si>
    <t>Производство напитков (группировка 11)</t>
  </si>
  <si>
    <t>3.3</t>
  </si>
  <si>
    <t>Производство табачных изделий (группировка 12)</t>
  </si>
  <si>
    <t>3.4</t>
  </si>
  <si>
    <t>Производство текстильных изделий (группировка 13)</t>
  </si>
  <si>
    <t>3.5</t>
  </si>
  <si>
    <t>Производство одежды (группировка 14)</t>
  </si>
  <si>
    <t>3.6</t>
  </si>
  <si>
    <t>Производство кожи и изделий из кожи (группировка 15)</t>
  </si>
  <si>
    <t>3.7</t>
  </si>
  <si>
    <t>Обработка древесины и производство изделий из дерева и пробки, кроме мебели, производство изделий из соломки и материалов для плетения (группировка 16)</t>
  </si>
  <si>
    <t>3.8</t>
  </si>
  <si>
    <t>Производство бумаги и бумажных изделий (группировка 17)</t>
  </si>
  <si>
    <t>3.9</t>
  </si>
  <si>
    <t>Деятельность полиграфическая и копирование носителей информации (группировка 18)</t>
  </si>
  <si>
    <t>3.10</t>
  </si>
  <si>
    <t>Производство кокса и нефтепродуктов (группировка 19)</t>
  </si>
  <si>
    <t>3.11</t>
  </si>
  <si>
    <t>Производство химических веществ и химических продуктов (группировка 20)</t>
  </si>
  <si>
    <t>3.12</t>
  </si>
  <si>
    <t>Производство лекарственных средств и материалов, применяемых в медицинских целях (группировка 21)</t>
  </si>
  <si>
    <t>3.13</t>
  </si>
  <si>
    <t>Производство резиновых и пластмассовых изделий (группировка 22)</t>
  </si>
  <si>
    <t>3.14</t>
  </si>
  <si>
    <t>Производство прочей неметаллической минеральной продукции (группировка 23)</t>
  </si>
  <si>
    <t>3.15</t>
  </si>
  <si>
    <t>Производство металлургическое (группировка 24)</t>
  </si>
  <si>
    <t>3.16</t>
  </si>
  <si>
    <t>Производство готовых металлических изделий, кроме машин и оборудования (группировка 25)</t>
  </si>
  <si>
    <t>3.17</t>
  </si>
  <si>
    <t>Производство компьютеров, электронных и  оптических изделий (группировка 26)</t>
  </si>
  <si>
    <t>3.18</t>
  </si>
  <si>
    <t>Производство электрического оборудования (группировка 27)</t>
  </si>
  <si>
    <t>3.19</t>
  </si>
  <si>
    <t>Производство машин и оборудования, не включенных в другие группировки (группировка 28)</t>
  </si>
  <si>
    <t>3.20</t>
  </si>
  <si>
    <t>Производство автотранспортных средств, прицепов и полуприцепов (группировка 29)</t>
  </si>
  <si>
    <t>3.21</t>
  </si>
  <si>
    <t>Производство прочих транспортных средств и оборудования (группировка 30)</t>
  </si>
  <si>
    <t>3.22</t>
  </si>
  <si>
    <t>Производство мебели (группировка 31)</t>
  </si>
  <si>
    <t>3.23</t>
  </si>
  <si>
    <t>Производство прочих готовых изделий (группировка 32)</t>
  </si>
  <si>
    <t>3.24</t>
  </si>
  <si>
    <t>Ремонт и монтаж машин и оборудования (группировка 33)</t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</si>
  <si>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</t>
    </r>
    <r>
      <rPr>
        <b/>
        <sz val="10"/>
        <rFont val="Arial"/>
        <family val="2"/>
        <charset val="204"/>
      </rPr>
      <t xml:space="preserve"> "Обеспечение электрической энергией, газом и паром; кондиционирование воздуха" (Раздел D)</t>
    </r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</si>
  <si>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 "</t>
    </r>
    <r>
      <rPr>
        <b/>
        <sz val="10"/>
        <rFont val="Arial"/>
        <family val="2"/>
        <charset val="204"/>
      </rPr>
      <t>Водоснабжение; водоотведение, организация сбора и утилизации отходов, деятельность по ликвидации загрязнений" (Раздел Е)</t>
    </r>
  </si>
  <si>
    <t>IV</t>
  </si>
  <si>
    <t>Сельское хозяйство</t>
  </si>
  <si>
    <t xml:space="preserve">Продукция сельского хозяйства (в фактически действовавших ценах) </t>
  </si>
  <si>
    <t>Продукция растениеводства (в фактически действовавших ценах)</t>
  </si>
  <si>
    <t>1.1.1</t>
  </si>
  <si>
    <t>В сельскохозяйственных организациях</t>
  </si>
  <si>
    <t>Индекс производства</t>
  </si>
  <si>
    <t>1.1.2</t>
  </si>
  <si>
    <t>В хозяйствах населения</t>
  </si>
  <si>
    <t>1.1.3</t>
  </si>
  <si>
    <t xml:space="preserve">В крестьянских (фермерских) хозяйствах и у индивидуальных предпринимателей </t>
  </si>
  <si>
    <t>Продукция животноводства         (в фактически действовавших ценах)</t>
  </si>
  <si>
    <t>%  к предыдущему году в сопоставимых ценах</t>
  </si>
  <si>
    <t>1.2.1</t>
  </si>
  <si>
    <t>1.2.2</t>
  </si>
  <si>
    <t>1.2.3</t>
  </si>
  <si>
    <t>V</t>
  </si>
  <si>
    <t>Производство важнейших видов продукции в натуральном выражении</t>
  </si>
  <si>
    <t>1</t>
  </si>
  <si>
    <t>Культуры зерновые</t>
  </si>
  <si>
    <t xml:space="preserve"> тонн</t>
  </si>
  <si>
    <t>Сахарная свекла</t>
  </si>
  <si>
    <t>тонн</t>
  </si>
  <si>
    <t>Семена и плоды масличных культур</t>
  </si>
  <si>
    <t>в том числе семян подсолнечника</t>
  </si>
  <si>
    <t>Картофель</t>
  </si>
  <si>
    <t>Овощи</t>
  </si>
  <si>
    <t>Скот и птица на убой (в живом весе)</t>
  </si>
  <si>
    <t>Молоко</t>
  </si>
  <si>
    <t>9</t>
  </si>
  <si>
    <t>Яйца</t>
  </si>
  <si>
    <t>тыс. шт.</t>
  </si>
  <si>
    <t>10</t>
  </si>
  <si>
    <t>Лесоматериалы необработанные</t>
  </si>
  <si>
    <t>тыс. куб. м</t>
  </si>
  <si>
    <t>11</t>
  </si>
  <si>
    <t>Уголь</t>
  </si>
  <si>
    <t>12</t>
  </si>
  <si>
    <t>Нефть сырая, включая газовый конденсат</t>
  </si>
  <si>
    <t>13</t>
  </si>
  <si>
    <t>Газ природный и попутный</t>
  </si>
  <si>
    <t>млн.куб.м.</t>
  </si>
  <si>
    <t>14</t>
  </si>
  <si>
    <t>Мясо крупного рогатого скота, свинина, баранина, козлятина, конина и мясо прочих животных семейства лошадиных, оленина и мясо прочих животных семейства оленьих (оленевых) парные, остывшие или охлажденные</t>
  </si>
  <si>
    <t>15</t>
  </si>
  <si>
    <t>Мясо и субпродукты пищевые домашней птицы</t>
  </si>
  <si>
    <t>16</t>
  </si>
  <si>
    <t>Масло сливочное, пасты масляные, масло топленое, жир молочный, спреды и смеси топленые сливочно-растительные</t>
  </si>
  <si>
    <t>17</t>
  </si>
  <si>
    <t>Сахар белый свекловичный в твердом состоянии без вкусоароматических или красящих добавок</t>
  </si>
  <si>
    <t>18</t>
  </si>
  <si>
    <t>Масло подсолнечное и его фракции нерафинированные</t>
  </si>
  <si>
    <t>19</t>
  </si>
  <si>
    <t>Продукция из рыбы свежая, охлажденная или мороженая</t>
  </si>
  <si>
    <t>20</t>
  </si>
  <si>
    <t>Спирт этиловый неденатурированный с объемной долей спирта не менее 80 %</t>
  </si>
  <si>
    <t xml:space="preserve"> дкл</t>
  </si>
  <si>
    <t>21</t>
  </si>
  <si>
    <t>Водка</t>
  </si>
  <si>
    <t>22</t>
  </si>
  <si>
    <t>Коньяки, коньячные напитки и спирты коньячные</t>
  </si>
  <si>
    <t>23</t>
  </si>
  <si>
    <t>Вина из свежего винограда, кроме вин игристых и газированных</t>
  </si>
  <si>
    <t>24</t>
  </si>
  <si>
    <t>Напитки сброженные прочие</t>
  </si>
  <si>
    <t>25</t>
  </si>
  <si>
    <t>Наливки и настойки сладкие крепостью менее 30 %</t>
  </si>
  <si>
    <t>26</t>
  </si>
  <si>
    <t>Пиво, кроме отходов пивоварения (включая напитки, изготовляемые на основе пива (пивные напитки)</t>
  </si>
  <si>
    <t>27</t>
  </si>
  <si>
    <t>Ткани хлопчатобумажные</t>
  </si>
  <si>
    <t>тыс. кв. м</t>
  </si>
  <si>
    <t>28</t>
  </si>
  <si>
    <t>Предметы одежды трикотажные и вязаные</t>
  </si>
  <si>
    <t>тыс.шт.</t>
  </si>
  <si>
    <t>29</t>
  </si>
  <si>
    <t xml:space="preserve">Обувь  </t>
  </si>
  <si>
    <t>тыс.пар</t>
  </si>
  <si>
    <t>30</t>
  </si>
  <si>
    <t>Лесоматериалы, продольно распиленные или расколотые, разделенные на слои или лущеные, толщиной более 6 мм; деревянные железнодорожные или трамвайные шпалы, непропитанные</t>
  </si>
  <si>
    <t>31</t>
  </si>
  <si>
    <t>Бумага</t>
  </si>
  <si>
    <t>32</t>
  </si>
  <si>
    <t>Бензин автомобильный</t>
  </si>
  <si>
    <t>тыс.тонн</t>
  </si>
  <si>
    <t>33</t>
  </si>
  <si>
    <t>Топливо дизельное</t>
  </si>
  <si>
    <t>34</t>
  </si>
  <si>
    <t>Масла нефтяные смазочные</t>
  </si>
  <si>
    <t>35</t>
  </si>
  <si>
    <t>Мазут топочный</t>
  </si>
  <si>
    <t>36</t>
  </si>
  <si>
    <t xml:space="preserve">Удобрения минеральные или химические 
 (в пересчете на 100% питательных веществ)
</t>
  </si>
  <si>
    <t>37</t>
  </si>
  <si>
    <t>Полимеры этилена в первичных формах</t>
  </si>
  <si>
    <t>38</t>
  </si>
  <si>
    <t xml:space="preserve">Портландцемент, цемент глиноземистый, цемент шлаковый  и аналогичные гидравлические цементы
</t>
  </si>
  <si>
    <t>39</t>
  </si>
  <si>
    <t>Кирпич строительный (включая камни) из цемента, бетона или искусственного камня</t>
  </si>
  <si>
    <t>тыс. условных кирпичей</t>
  </si>
  <si>
    <t>40</t>
  </si>
  <si>
    <t>Прокат готовый</t>
  </si>
  <si>
    <t>41</t>
  </si>
  <si>
    <t>Тракторы для сельского хозяйства прочие</t>
  </si>
  <si>
    <t>шт.</t>
  </si>
  <si>
    <t>42</t>
  </si>
  <si>
    <t>Приемники телевизионные, совмещенные или не совмещенные с широковещательными радиоприемниками или аппаратурой для записи или воспроизведения звука или изображения</t>
  </si>
  <si>
    <t xml:space="preserve"> шт.</t>
  </si>
  <si>
    <t>43</t>
  </si>
  <si>
    <t>Холодильники и морозильники бытовые</t>
  </si>
  <si>
    <t xml:space="preserve">  шт.</t>
  </si>
  <si>
    <t>44</t>
  </si>
  <si>
    <t>Изделия ювелирные и подобные</t>
  </si>
  <si>
    <t>тыс. руб.</t>
  </si>
  <si>
    <t>45</t>
  </si>
  <si>
    <t>Автомобили грузовые (включая шасси)</t>
  </si>
  <si>
    <t>46</t>
  </si>
  <si>
    <t>Автомобили легковые</t>
  </si>
  <si>
    <t>47</t>
  </si>
  <si>
    <t>Электроэнергия</t>
  </si>
  <si>
    <t>Млн. кВт. ч.</t>
  </si>
  <si>
    <t>47.1</t>
  </si>
  <si>
    <t>произведенная атомными электростанциями</t>
  </si>
  <si>
    <t>47.2</t>
  </si>
  <si>
    <t>произведенная тепловыми электростанциями</t>
  </si>
  <si>
    <t>47.3</t>
  </si>
  <si>
    <t>произведенная гидроэлектростанциями</t>
  </si>
  <si>
    <t>…</t>
  </si>
  <si>
    <t>Другие виды продукции (указать какие)</t>
  </si>
  <si>
    <t>В натуральном выражении</t>
  </si>
  <si>
    <t>VI</t>
  </si>
  <si>
    <t>Потребительский рынок</t>
  </si>
  <si>
    <t>Оборот розничной торговли (без субъектов малого предпринимательства)</t>
  </si>
  <si>
    <t xml:space="preserve">Оборот розничной торговли к предыдущему году </t>
  </si>
  <si>
    <t>% в сопоставимых ценах</t>
  </si>
  <si>
    <t>Оборот общественного питания (без субъектов малого предпринимательства)</t>
  </si>
  <si>
    <t>Оборот общественного питания к предыдущему году</t>
  </si>
  <si>
    <t>Объем платных услуг населению (без субъектов малого предпринимательства)</t>
  </si>
  <si>
    <t>Объем платных услуг населению к предыдущему году</t>
  </si>
  <si>
    <t>VII</t>
  </si>
  <si>
    <t>Инвестиции</t>
  </si>
  <si>
    <t xml:space="preserve">Инвестиции в основной капитал, осуществляемые организациями, находящимися на территории муниципального образования </t>
  </si>
  <si>
    <t>Индекс физического объема инвестиций в основной капитал</t>
  </si>
  <si>
    <t>2.</t>
  </si>
  <si>
    <t xml:space="preserve">Распределение инвестиций в основной капитал по видам экономической деятельности, всего: </t>
  </si>
  <si>
    <t>2.1</t>
  </si>
  <si>
    <t>Сельское, лесное хозяйство, охота, рыболовство и рыбоводство (Раздел А)</t>
  </si>
  <si>
    <t>2.2</t>
  </si>
  <si>
    <t>Добыча полезных ископаемых (раздел В)</t>
  </si>
  <si>
    <t>2.3</t>
  </si>
  <si>
    <t>Обрабатывающие производства (раздел С)</t>
  </si>
  <si>
    <t>2.4</t>
  </si>
  <si>
    <t>Обеспечение электрической энергией, газом и паром; кондиционирование воздуха (раздел D)</t>
  </si>
  <si>
    <t>2.5</t>
  </si>
  <si>
    <t>Водоснабжение; водоотведение, организация сбора и утилизации отходов, деятельность по ликвидации загрязнений (раздел Е)</t>
  </si>
  <si>
    <t>2.6</t>
  </si>
  <si>
    <t>Строительство (раздел F)</t>
  </si>
  <si>
    <t>Другие виды экономической деятельности (указать какие)</t>
  </si>
  <si>
    <t xml:space="preserve">Инвестиции в основной капитал по источникам финансирования, всего: </t>
  </si>
  <si>
    <t>Собственные средства предприятий</t>
  </si>
  <si>
    <t>Привлеченные средства</t>
  </si>
  <si>
    <t>3.2.1</t>
  </si>
  <si>
    <t>Кредиты банков</t>
  </si>
  <si>
    <t>в том числе кредиты иностранных банков</t>
  </si>
  <si>
    <t>3.2.2</t>
  </si>
  <si>
    <t>Бюджетные средства</t>
  </si>
  <si>
    <t>3.2.2.1</t>
  </si>
  <si>
    <t>Из федерального бюджета</t>
  </si>
  <si>
    <t>3.2.2.2</t>
  </si>
  <si>
    <t>Из областного бюджета</t>
  </si>
  <si>
    <t>3.2.2.3</t>
  </si>
  <si>
    <t>Из бюджета муниципального образования</t>
  </si>
  <si>
    <t>3.2.3</t>
  </si>
  <si>
    <t>Из средств внебюджетных фондов</t>
  </si>
  <si>
    <t>3.2.4</t>
  </si>
  <si>
    <t>Прочие</t>
  </si>
  <si>
    <t>VIII</t>
  </si>
  <si>
    <t>Строительство</t>
  </si>
  <si>
    <t>Объем работ, выполненных по виду деятельности "Строительство" (раздел F)</t>
  </si>
  <si>
    <t>Введено в действие жилых домов на территории муниципального образования</t>
  </si>
  <si>
    <t xml:space="preserve">Кв. метров общей площади </t>
  </si>
  <si>
    <t>за счет средств Федерального бюджета</t>
  </si>
  <si>
    <t>за счет средств Областного бюджета</t>
  </si>
  <si>
    <t>за счет средств Местного бюджета</t>
  </si>
  <si>
    <t xml:space="preserve">Введено в действие индивидуальных жилых домов на территории  муниципального образования </t>
  </si>
  <si>
    <t xml:space="preserve">Общая площадь жилых помещений, приходящаяся в среднем на одного жителя </t>
  </si>
  <si>
    <t>Кв. метров общей площади на 1 чел.</t>
  </si>
  <si>
    <t>X</t>
  </si>
  <si>
    <t>Транспорт</t>
  </si>
  <si>
    <t>Объем услуг организаций транспорта</t>
  </si>
  <si>
    <t>Протяженность автодорог общего пользования местного значения (на конец года)</t>
  </si>
  <si>
    <t>километр</t>
  </si>
  <si>
    <r>
      <t xml:space="preserve">Протяженность автодорог общего пользования местного значения с твердым покрытием, </t>
    </r>
    <r>
      <rPr>
        <sz val="10"/>
        <color theme="1"/>
        <rFont val="Arial"/>
        <family val="2"/>
        <charset val="204"/>
      </rPr>
      <t xml:space="preserve"> (на конец года)
</t>
    </r>
  </si>
  <si>
    <r>
      <t>Удельный вес автомобильных дорог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color theme="1"/>
        <rFont val="Arial"/>
        <family val="2"/>
        <charset val="204"/>
      </rPr>
      <t>с твердым покрытием в общей протяженности автомобильных дорог общего пользования</t>
    </r>
  </si>
  <si>
    <t>На конец года; %</t>
  </si>
  <si>
    <t>XI</t>
  </si>
  <si>
    <t xml:space="preserve">Бюджет муниципального образования </t>
  </si>
  <si>
    <t>Доходы бюджета муниципального образования, всего</t>
  </si>
  <si>
    <t xml:space="preserve"> Собственные (налоговые и неналоговые)</t>
  </si>
  <si>
    <t xml:space="preserve">   Налог на доходы физических лиц</t>
  </si>
  <si>
    <t xml:space="preserve">   Налоги на совокупный доход</t>
  </si>
  <si>
    <t>1.1.3.1</t>
  </si>
  <si>
    <t>единый налог, взимаемый в связи с применением упрощенной системы налогообложения</t>
  </si>
  <si>
    <t>1.1.3.2</t>
  </si>
  <si>
    <t>единый налог на вмененный доход для отдельных видов деятельности</t>
  </si>
  <si>
    <t>1.1.3.3</t>
  </si>
  <si>
    <t>единый сельскохозяйственный налог</t>
  </si>
  <si>
    <t>1.1.4</t>
  </si>
  <si>
    <t>налог на имущество,</t>
  </si>
  <si>
    <t>1.1.4.1</t>
  </si>
  <si>
    <t>налоги на имущество физ. лиц</t>
  </si>
  <si>
    <t>1.1.4.2</t>
  </si>
  <si>
    <t>земельный налог</t>
  </si>
  <si>
    <t>1.1.5</t>
  </si>
  <si>
    <t>Задолженность и перерасчеты по отмененным налогам, сборам и иным обязательным платежам</t>
  </si>
  <si>
    <t>1.1.6</t>
  </si>
  <si>
    <t>Доходы от использования имущества, находящегося в государственной и муниципальной собственности</t>
  </si>
  <si>
    <t>1.1.7</t>
  </si>
  <si>
    <t>Доходы от оказания платных услуг и компенсации затрат государства</t>
  </si>
  <si>
    <t>1.1.8</t>
  </si>
  <si>
    <t>Доходы от продажи материальных и нематериальных активов</t>
  </si>
  <si>
    <t>1.1.9</t>
  </si>
  <si>
    <t>Прочие неналоговые доходы</t>
  </si>
  <si>
    <t xml:space="preserve"> Безвозмездные поступления, всего</t>
  </si>
  <si>
    <t>Дотации бюджетам муниципальных образований</t>
  </si>
  <si>
    <t>Субсидии бюджетам муниципальных образований (межбюджетные субсидии)</t>
  </si>
  <si>
    <t>Субвенции бюджетам муниципальных образований</t>
  </si>
  <si>
    <t>1.2.4</t>
  </si>
  <si>
    <t>Иные межбюджетные трансферты</t>
  </si>
  <si>
    <t>Расходы бюджета муниципального образования, всего</t>
  </si>
  <si>
    <t>Общегосударственные расходы</t>
  </si>
  <si>
    <t>Расходы на национальную оборону</t>
  </si>
  <si>
    <t>Расходы на национальную безопасность и правоохранительную деятельность</t>
  </si>
  <si>
    <t>Расходы на национальную экономику</t>
  </si>
  <si>
    <t>Расходы на ЖКХ</t>
  </si>
  <si>
    <t>Расходы на Образование</t>
  </si>
  <si>
    <t>2.7</t>
  </si>
  <si>
    <t>Расходы на Культуру и кинематографию</t>
  </si>
  <si>
    <t>2.8</t>
  </si>
  <si>
    <t xml:space="preserve">Расходы на Социальную политику </t>
  </si>
  <si>
    <t>2.9</t>
  </si>
  <si>
    <t>Расходы на физическую культуру и спорт</t>
  </si>
  <si>
    <t>2.10</t>
  </si>
  <si>
    <t>Прочие расходы</t>
  </si>
  <si>
    <t>Превышение доходов над расходами (+), или расходов над доходами (-)</t>
  </si>
  <si>
    <t>Муниципальный долг</t>
  </si>
  <si>
    <t>IX</t>
  </si>
  <si>
    <t>Развитие социальной сферы</t>
  </si>
  <si>
    <t>Ввод в действие объектов социально-культурной сферы за счет всех источников финансирования:</t>
  </si>
  <si>
    <t>дошкольные учреждения</t>
  </si>
  <si>
    <t>Ед.</t>
  </si>
  <si>
    <t>мест</t>
  </si>
  <si>
    <t>общеобразовательные школы</t>
  </si>
  <si>
    <t>больницы</t>
  </si>
  <si>
    <t>коек</t>
  </si>
  <si>
    <t>1.4</t>
  </si>
  <si>
    <t>амбулаторно-поликлинические учреждения</t>
  </si>
  <si>
    <t>посещений в смену</t>
  </si>
  <si>
    <t>1.5</t>
  </si>
  <si>
    <t>спортивные сооружения</t>
  </si>
  <si>
    <t>1.6</t>
  </si>
  <si>
    <t>другие объекты (указать какие)</t>
  </si>
  <si>
    <t>Численность детей в дошкольных образовательных учреждениях</t>
  </si>
  <si>
    <t>Численность учащихся в учреждениях:</t>
  </si>
  <si>
    <t>общеобразовательных</t>
  </si>
  <si>
    <t>начального профессионального образования</t>
  </si>
  <si>
    <t>среднего профессионального образования</t>
  </si>
  <si>
    <t>высшего профессионального   образования</t>
  </si>
  <si>
    <t>Выпуск специалистов учреждениями:</t>
  </si>
  <si>
    <t>4.1</t>
  </si>
  <si>
    <t>4.2</t>
  </si>
  <si>
    <t>высшего профессионального образования</t>
  </si>
  <si>
    <t xml:space="preserve"> Уровень обеспеченности (на конец года): </t>
  </si>
  <si>
    <t>больничными койками</t>
  </si>
  <si>
    <t>Коек на  10 тыс.                                                                                                                              населения</t>
  </si>
  <si>
    <t xml:space="preserve">амбулаторно-поликлиническими учреждениями    </t>
  </si>
  <si>
    <t>Посещений в смену на 10 тыс. населения</t>
  </si>
  <si>
    <t>5.3</t>
  </si>
  <si>
    <t>в том числе дневными стационарами</t>
  </si>
  <si>
    <t>5.4</t>
  </si>
  <si>
    <t xml:space="preserve"> врачами</t>
  </si>
  <si>
    <t>Чел. на 10 тыс. населения</t>
  </si>
  <si>
    <t>5.5</t>
  </si>
  <si>
    <t xml:space="preserve">средним медицинским персоналом </t>
  </si>
  <si>
    <t>5.6</t>
  </si>
  <si>
    <t>стационарными учреждениями социального обслуживания  престарелых и инвалидов (взрослых и детей)</t>
  </si>
  <si>
    <t>Мест на 10 тыс. населения</t>
  </si>
  <si>
    <t>5.7</t>
  </si>
  <si>
    <t>общедоступными библиотеками</t>
  </si>
  <si>
    <t>Ед. на 100 тыс. населения</t>
  </si>
  <si>
    <t>5.8</t>
  </si>
  <si>
    <t xml:space="preserve">учреждениями культурно-досугового типа </t>
  </si>
  <si>
    <t>5.9</t>
  </si>
  <si>
    <t>дошкольными образовательными учреждениями</t>
  </si>
  <si>
    <t>Мест на 1000 детей в возрасте 1–6 лет</t>
  </si>
  <si>
    <t xml:space="preserve">Количество обучающихся в первую смену в дневных учреждениях общего образования </t>
  </si>
  <si>
    <t>% к общему числу обучающихся в этих учреждениях</t>
  </si>
  <si>
    <t>[1]Здесь и далее под индексом-дефлятором понимается отношение значения соответствующего показателя, исчисленного в фактически действовавших ценах, к значению показателя, исчисленному в постоянных ценах базисного периода – периода времени, с которым производится сравнение проектируемых или отчетных показателей.</t>
  </si>
  <si>
    <t>[2] Здесь и далее индекс производства указывается по соответствующим видам экономической деятельности, приводимым в предыдущей строке таблицы. Индекс производства - относительный показатель, характеризующий изменение масштабов производства в сравниваемых периодах, и исчисляемый как отношение объемов его производства в натурально-вещественном выражении в сравниваемых периодах.</t>
  </si>
  <si>
    <t xml:space="preserve">Основные показатели прогноза социально-экономического развития </t>
  </si>
  <si>
    <t xml:space="preserve"> муниципального образования Ленинградской области на период  2019 -  2024 годов</t>
  </si>
  <si>
    <t>БОЛЬШЕИЖОРСКОЕ ГОРОДСКОЕ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</si>
</sst>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10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0"/>
      <color rgb="FFC00000"/>
      <name val="Arial"/>
      <family val="2"/>
      <charset val="204"/>
    </font>
    <font>
      <sz val="10"/>
      <color rgb="FFFF0000"/>
      <name val="Arial"/>
      <family val="2"/>
      <charset val="204"/>
    </font>
    <font>
      <u/>
      <sz val="10"/>
      <name val="Arial"/>
      <family val="2"/>
      <charset val="204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</cellStyleXfs>
  <cellXfs count="75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4" fillId="0" borderId="0" xfId="1" applyFont="1" applyAlignment="1" applyProtection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8" fillId="0" borderId="1" xfId="1" applyFont="1" applyBorder="1" applyAlignment="1" applyProtection="1">
      <alignment horizontal="justify" vertical="top" wrapText="1"/>
    </xf>
    <xf numFmtId="0" fontId="5" fillId="0" borderId="1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 indent="2"/>
    </xf>
    <xf numFmtId="49" fontId="6" fillId="2" borderId="1" xfId="0" applyNumberFormat="1" applyFont="1" applyFill="1" applyBorder="1" applyAlignment="1">
      <alignment horizontal="center" vertical="top" wrapText="1"/>
    </xf>
    <xf numFmtId="0" fontId="10" fillId="2" borderId="1" xfId="2" applyFont="1" applyFill="1" applyBorder="1" applyAlignment="1" applyProtection="1">
      <alignment horizontal="left" vertical="center" wrapText="1" shrinkToFit="1"/>
    </xf>
    <xf numFmtId="0" fontId="10" fillId="2" borderId="1" xfId="2" applyFont="1" applyFill="1" applyBorder="1" applyAlignment="1" applyProtection="1">
      <alignment horizontal="center" vertical="center" wrapText="1"/>
    </xf>
    <xf numFmtId="0" fontId="10" fillId="2" borderId="1" xfId="2" applyFont="1" applyFill="1" applyBorder="1" applyAlignment="1" applyProtection="1">
      <alignment horizontal="left" vertical="top" wrapText="1" shrinkToFit="1"/>
    </xf>
    <xf numFmtId="0" fontId="10" fillId="2" borderId="1" xfId="2" applyFont="1" applyFill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 indent="4"/>
    </xf>
    <xf numFmtId="0" fontId="4" fillId="0" borderId="1" xfId="0" applyFont="1" applyFill="1" applyBorder="1" applyAlignment="1">
      <alignment horizontal="justify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164" fontId="1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justify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0" fontId="14" fillId="0" borderId="0" xfId="1" applyFont="1" applyAlignment="1" applyProtection="1">
      <alignment horizontal="left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3"/>
  <sheetViews>
    <sheetView tabSelected="1" showWhiteSpace="0" topLeftCell="A328" zoomScaleNormal="100" zoomScaleSheetLayoutView="120" zoomScalePageLayoutView="120" workbookViewId="0">
      <selection sqref="A1:K343"/>
    </sheetView>
  </sheetViews>
  <sheetFormatPr defaultRowHeight="15" x14ac:dyDescent="0.25"/>
  <cols>
    <col min="1" max="1" width="6.42578125" style="2" customWidth="1"/>
    <col min="2" max="2" width="49.5703125" customWidth="1"/>
    <col min="3" max="3" width="17.5703125" customWidth="1"/>
    <col min="4" max="4" width="12.5703125" customWidth="1"/>
    <col min="5" max="5" width="15" customWidth="1"/>
    <col min="6" max="6" width="12.85546875" customWidth="1"/>
    <col min="7" max="7" width="12.42578125" customWidth="1"/>
    <col min="8" max="11" width="14.42578125" customWidth="1"/>
    <col min="12" max="12" width="49.140625" customWidth="1"/>
  </cols>
  <sheetData>
    <row r="1" spans="1:11" ht="38.25" customHeight="1" x14ac:dyDescent="0.25">
      <c r="A1" s="66" t="s">
        <v>416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18.75" x14ac:dyDescent="0.3">
      <c r="A2" s="65" t="s">
        <v>414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8.75" x14ac:dyDescent="0.3">
      <c r="A3" s="65" t="s">
        <v>415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s="51" customFormat="1" ht="12" customHeight="1" x14ac:dyDescent="0.3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ht="21" customHeight="1" x14ac:dyDescent="0.25">
      <c r="A5" s="52" t="s">
        <v>0</v>
      </c>
      <c r="B5" s="52" t="s">
        <v>1</v>
      </c>
      <c r="C5" s="52" t="s">
        <v>2</v>
      </c>
      <c r="D5" s="9" t="s">
        <v>3</v>
      </c>
      <c r="E5" s="9" t="s">
        <v>4</v>
      </c>
      <c r="F5" s="52" t="s">
        <v>5</v>
      </c>
      <c r="G5" s="52"/>
      <c r="H5" s="52"/>
      <c r="I5" s="52"/>
      <c r="J5" s="52"/>
      <c r="K5" s="52"/>
    </row>
    <row r="6" spans="1:11" ht="21.75" customHeight="1" x14ac:dyDescent="0.25">
      <c r="A6" s="52"/>
      <c r="B6" s="52"/>
      <c r="C6" s="52"/>
      <c r="D6" s="10">
        <v>2017</v>
      </c>
      <c r="E6" s="9">
        <v>2018</v>
      </c>
      <c r="F6" s="10">
        <v>2019</v>
      </c>
      <c r="G6" s="10">
        <v>2020</v>
      </c>
      <c r="H6" s="10">
        <v>2021</v>
      </c>
      <c r="I6" s="10">
        <v>2022</v>
      </c>
      <c r="J6" s="10">
        <v>2023</v>
      </c>
      <c r="K6" s="10">
        <v>2024</v>
      </c>
    </row>
    <row r="7" spans="1:11" ht="20.25" customHeight="1" x14ac:dyDescent="0.25">
      <c r="A7" s="11" t="s">
        <v>6</v>
      </c>
      <c r="B7" s="52" t="s">
        <v>7</v>
      </c>
      <c r="C7" s="52"/>
      <c r="D7" s="52"/>
      <c r="E7" s="52"/>
      <c r="F7" s="52"/>
      <c r="G7" s="52"/>
      <c r="H7" s="52"/>
      <c r="I7" s="52"/>
      <c r="J7" s="52"/>
      <c r="K7" s="52"/>
    </row>
    <row r="8" spans="1:11" ht="31.5" customHeight="1" x14ac:dyDescent="0.25">
      <c r="A8" s="67">
        <v>1</v>
      </c>
      <c r="B8" s="12" t="s">
        <v>8</v>
      </c>
      <c r="C8" s="12" t="s">
        <v>9</v>
      </c>
      <c r="D8" s="13">
        <v>2938</v>
      </c>
      <c r="E8" s="14">
        <f t="shared" ref="E8:K8" si="0">D8+D15-D16+D17</f>
        <v>2908</v>
      </c>
      <c r="F8" s="14">
        <f t="shared" si="0"/>
        <v>2861</v>
      </c>
      <c r="G8" s="14">
        <f t="shared" si="0"/>
        <v>2826</v>
      </c>
      <c r="H8" s="14">
        <f t="shared" si="0"/>
        <v>2794</v>
      </c>
      <c r="I8" s="14">
        <f t="shared" si="0"/>
        <v>2764</v>
      </c>
      <c r="J8" s="14">
        <f t="shared" si="0"/>
        <v>2737</v>
      </c>
      <c r="K8" s="14">
        <f t="shared" si="0"/>
        <v>2712</v>
      </c>
    </row>
    <row r="9" spans="1:11" ht="13.5" customHeight="1" x14ac:dyDescent="0.25">
      <c r="A9" s="67"/>
      <c r="B9" s="12" t="s">
        <v>10</v>
      </c>
      <c r="C9" s="15" t="s">
        <v>11</v>
      </c>
      <c r="D9" s="13">
        <v>-10.199999999999999</v>
      </c>
      <c r="E9" s="16">
        <f t="shared" ref="E9:K9" si="1">E8/D8*100</f>
        <v>98.9788972089857</v>
      </c>
      <c r="F9" s="16">
        <f t="shared" si="1"/>
        <v>98.383768913342507</v>
      </c>
      <c r="G9" s="16">
        <f t="shared" si="1"/>
        <v>98.776651520447402</v>
      </c>
      <c r="H9" s="16">
        <f t="shared" si="1"/>
        <v>98.867657466383591</v>
      </c>
      <c r="I9" s="16">
        <f t="shared" si="1"/>
        <v>98.926270579813888</v>
      </c>
      <c r="J9" s="16">
        <f t="shared" si="1"/>
        <v>99.023154848046318</v>
      </c>
      <c r="K9" s="16">
        <f t="shared" si="1"/>
        <v>99.08659115820241</v>
      </c>
    </row>
    <row r="10" spans="1:11" x14ac:dyDescent="0.25">
      <c r="A10" s="67" t="s">
        <v>12</v>
      </c>
      <c r="B10" s="12" t="s">
        <v>13</v>
      </c>
      <c r="C10" s="15" t="s">
        <v>9</v>
      </c>
      <c r="D10" s="13">
        <v>2938</v>
      </c>
      <c r="E10" s="14">
        <f t="shared" ref="E10:K10" si="2">E8</f>
        <v>2908</v>
      </c>
      <c r="F10" s="14">
        <f t="shared" si="2"/>
        <v>2861</v>
      </c>
      <c r="G10" s="14">
        <f t="shared" si="2"/>
        <v>2826</v>
      </c>
      <c r="H10" s="14">
        <f t="shared" si="2"/>
        <v>2794</v>
      </c>
      <c r="I10" s="14">
        <f t="shared" si="2"/>
        <v>2764</v>
      </c>
      <c r="J10" s="14">
        <f t="shared" si="2"/>
        <v>2737</v>
      </c>
      <c r="K10" s="14">
        <f t="shared" si="2"/>
        <v>2712</v>
      </c>
    </row>
    <row r="11" spans="1:11" ht="14.25" customHeight="1" x14ac:dyDescent="0.25">
      <c r="A11" s="67"/>
      <c r="B11" s="12" t="s">
        <v>10</v>
      </c>
      <c r="C11" s="15" t="s">
        <v>11</v>
      </c>
      <c r="D11" s="16">
        <v>-10.199999999999999</v>
      </c>
      <c r="E11" s="16">
        <f t="shared" ref="E11:K11" si="3">E10/D10*100</f>
        <v>98.9788972089857</v>
      </c>
      <c r="F11" s="16">
        <f t="shared" si="3"/>
        <v>98.383768913342507</v>
      </c>
      <c r="G11" s="16">
        <f t="shared" si="3"/>
        <v>98.776651520447402</v>
      </c>
      <c r="H11" s="16">
        <f t="shared" si="3"/>
        <v>98.867657466383591</v>
      </c>
      <c r="I11" s="16">
        <f t="shared" si="3"/>
        <v>98.926270579813888</v>
      </c>
      <c r="J11" s="16">
        <f t="shared" si="3"/>
        <v>99.023154848046318</v>
      </c>
      <c r="K11" s="16">
        <f t="shared" si="3"/>
        <v>99.08659115820241</v>
      </c>
    </row>
    <row r="12" spans="1:11" ht="17.25" customHeight="1" x14ac:dyDescent="0.25">
      <c r="A12" s="67" t="s">
        <v>14</v>
      </c>
      <c r="B12" s="12" t="s">
        <v>15</v>
      </c>
      <c r="C12" s="15" t="s">
        <v>9</v>
      </c>
      <c r="D12" s="14">
        <f t="shared" ref="D12:K12" si="4">D8-D10</f>
        <v>0</v>
      </c>
      <c r="E12" s="14">
        <f t="shared" si="4"/>
        <v>0</v>
      </c>
      <c r="F12" s="14">
        <f t="shared" si="4"/>
        <v>0</v>
      </c>
      <c r="G12" s="14">
        <f t="shared" si="4"/>
        <v>0</v>
      </c>
      <c r="H12" s="14">
        <f t="shared" si="4"/>
        <v>0</v>
      </c>
      <c r="I12" s="14">
        <f t="shared" si="4"/>
        <v>0</v>
      </c>
      <c r="J12" s="14">
        <f t="shared" si="4"/>
        <v>0</v>
      </c>
      <c r="K12" s="14">
        <f t="shared" si="4"/>
        <v>0</v>
      </c>
    </row>
    <row r="13" spans="1:11" ht="20.25" customHeight="1" x14ac:dyDescent="0.25">
      <c r="A13" s="67"/>
      <c r="B13" s="12" t="s">
        <v>16</v>
      </c>
      <c r="C13" s="15" t="s">
        <v>11</v>
      </c>
      <c r="D13" s="13">
        <v>0</v>
      </c>
      <c r="E13" s="16" t="e">
        <f t="shared" ref="E13:K13" si="5">E12/D12*100</f>
        <v>#DIV/0!</v>
      </c>
      <c r="F13" s="16" t="e">
        <f t="shared" si="5"/>
        <v>#DIV/0!</v>
      </c>
      <c r="G13" s="16" t="e">
        <f t="shared" si="5"/>
        <v>#DIV/0!</v>
      </c>
      <c r="H13" s="16" t="e">
        <f t="shared" si="5"/>
        <v>#DIV/0!</v>
      </c>
      <c r="I13" s="16" t="e">
        <f t="shared" si="5"/>
        <v>#DIV/0!</v>
      </c>
      <c r="J13" s="16" t="e">
        <f t="shared" si="5"/>
        <v>#DIV/0!</v>
      </c>
      <c r="K13" s="16" t="e">
        <f t="shared" si="5"/>
        <v>#DIV/0!</v>
      </c>
    </row>
    <row r="14" spans="1:11" ht="22.5" customHeight="1" x14ac:dyDescent="0.25">
      <c r="A14" s="17" t="s">
        <v>17</v>
      </c>
      <c r="B14" s="13" t="s">
        <v>18</v>
      </c>
      <c r="C14" s="14" t="s">
        <v>9</v>
      </c>
      <c r="D14" s="14">
        <f>(D8+E8)/2</f>
        <v>2923</v>
      </c>
      <c r="E14" s="14">
        <f>(E8+F8)/2</f>
        <v>2884.5</v>
      </c>
      <c r="F14" s="14">
        <f>(F8+G8)/2</f>
        <v>2843.5</v>
      </c>
      <c r="G14" s="14">
        <f>(G8+H8)/2</f>
        <v>2810</v>
      </c>
      <c r="H14" s="14">
        <f t="shared" ref="H14:J14" si="6">(H8+I8)/2</f>
        <v>2779</v>
      </c>
      <c r="I14" s="14">
        <f t="shared" si="6"/>
        <v>2750.5</v>
      </c>
      <c r="J14" s="14">
        <f t="shared" si="6"/>
        <v>2724.5</v>
      </c>
      <c r="K14" s="14">
        <f>(K8+(K8+K15-K16+K17))/2</f>
        <v>2702</v>
      </c>
    </row>
    <row r="15" spans="1:11" ht="21.75" customHeight="1" x14ac:dyDescent="0.25">
      <c r="A15" s="18">
        <v>2</v>
      </c>
      <c r="B15" s="12" t="s">
        <v>19</v>
      </c>
      <c r="C15" s="15" t="s">
        <v>9</v>
      </c>
      <c r="D15" s="15">
        <v>30</v>
      </c>
      <c r="E15" s="15">
        <v>23</v>
      </c>
      <c r="F15" s="15">
        <v>25</v>
      </c>
      <c r="G15" s="15">
        <v>28</v>
      </c>
      <c r="H15" s="15">
        <v>30</v>
      </c>
      <c r="I15" s="15">
        <v>33</v>
      </c>
      <c r="J15" s="15">
        <v>35</v>
      </c>
      <c r="K15" s="15">
        <v>40</v>
      </c>
    </row>
    <row r="16" spans="1:11" ht="18" customHeight="1" x14ac:dyDescent="0.25">
      <c r="A16" s="18">
        <v>3</v>
      </c>
      <c r="B16" s="12" t="s">
        <v>20</v>
      </c>
      <c r="C16" s="15" t="s">
        <v>9</v>
      </c>
      <c r="D16" s="15">
        <v>60</v>
      </c>
      <c r="E16" s="15">
        <v>70</v>
      </c>
      <c r="F16" s="15">
        <v>60</v>
      </c>
      <c r="G16" s="15">
        <v>60</v>
      </c>
      <c r="H16" s="15">
        <v>60</v>
      </c>
      <c r="I16" s="15">
        <v>60</v>
      </c>
      <c r="J16" s="15">
        <v>60</v>
      </c>
      <c r="K16" s="15">
        <v>60</v>
      </c>
    </row>
    <row r="17" spans="1:11" ht="24.75" customHeight="1" x14ac:dyDescent="0.25">
      <c r="A17" s="18">
        <v>4</v>
      </c>
      <c r="B17" s="12" t="s">
        <v>21</v>
      </c>
      <c r="C17" s="15" t="s">
        <v>9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ht="27" customHeight="1" x14ac:dyDescent="0.25">
      <c r="A18" s="18">
        <v>5</v>
      </c>
      <c r="B18" s="12" t="s">
        <v>22</v>
      </c>
      <c r="C18" s="15" t="s">
        <v>23</v>
      </c>
      <c r="D18" s="19">
        <v>127.5</v>
      </c>
      <c r="E18" s="19">
        <f t="shared" ref="E18:K18" si="7">E15/E14*1000</f>
        <v>7.9736522794245106</v>
      </c>
      <c r="F18" s="19">
        <f t="shared" si="7"/>
        <v>8.7919817126780373</v>
      </c>
      <c r="G18" s="19">
        <f t="shared" si="7"/>
        <v>9.9644128113879002</v>
      </c>
      <c r="H18" s="19">
        <f t="shared" si="7"/>
        <v>10.795250089960417</v>
      </c>
      <c r="I18" s="19">
        <f t="shared" si="7"/>
        <v>11.997818578440285</v>
      </c>
      <c r="J18" s="19">
        <f t="shared" si="7"/>
        <v>12.846393833730961</v>
      </c>
      <c r="K18" s="19">
        <f t="shared" si="7"/>
        <v>14.803849000740191</v>
      </c>
    </row>
    <row r="19" spans="1:11" ht="31.5" customHeight="1" x14ac:dyDescent="0.25">
      <c r="A19" s="18">
        <v>6</v>
      </c>
      <c r="B19" s="12" t="s">
        <v>24</v>
      </c>
      <c r="C19" s="15" t="s">
        <v>23</v>
      </c>
      <c r="D19" s="19">
        <v>113.3</v>
      </c>
      <c r="E19" s="19">
        <f t="shared" ref="E19:K19" si="8">E16/E14*1000</f>
        <v>24.267637372161552</v>
      </c>
      <c r="F19" s="19">
        <f t="shared" si="8"/>
        <v>21.100756110427291</v>
      </c>
      <c r="G19" s="19">
        <f t="shared" si="8"/>
        <v>21.352313167259787</v>
      </c>
      <c r="H19" s="19">
        <f t="shared" si="8"/>
        <v>21.590500179920834</v>
      </c>
      <c r="I19" s="19">
        <f t="shared" si="8"/>
        <v>21.814215597164154</v>
      </c>
      <c r="J19" s="19">
        <f t="shared" si="8"/>
        <v>22.022389429253074</v>
      </c>
      <c r="K19" s="19">
        <f t="shared" si="8"/>
        <v>22.20577350111029</v>
      </c>
    </row>
    <row r="20" spans="1:11" ht="30" customHeight="1" x14ac:dyDescent="0.25">
      <c r="A20" s="18">
        <v>7</v>
      </c>
      <c r="B20" s="12" t="s">
        <v>25</v>
      </c>
      <c r="C20" s="15" t="s">
        <v>23</v>
      </c>
      <c r="D20" s="19">
        <v>-10.199999999999999</v>
      </c>
      <c r="E20" s="19">
        <f t="shared" ref="E20:H20" si="9">E18-E19</f>
        <v>-16.293985092737042</v>
      </c>
      <c r="F20" s="19">
        <f t="shared" si="9"/>
        <v>-12.308774397749254</v>
      </c>
      <c r="G20" s="19">
        <f t="shared" si="9"/>
        <v>-11.387900355871887</v>
      </c>
      <c r="H20" s="19">
        <f t="shared" si="9"/>
        <v>-10.795250089960417</v>
      </c>
      <c r="I20" s="19">
        <f t="shared" ref="I20:K20" si="10">I18-I19</f>
        <v>-9.8163970187238689</v>
      </c>
      <c r="J20" s="19">
        <f t="shared" si="10"/>
        <v>-9.1759955955221137</v>
      </c>
      <c r="K20" s="19">
        <f t="shared" si="10"/>
        <v>-7.4019245003700984</v>
      </c>
    </row>
    <row r="21" spans="1:11" ht="36.75" customHeight="1" x14ac:dyDescent="0.25">
      <c r="A21" s="18">
        <v>8</v>
      </c>
      <c r="B21" s="12" t="s">
        <v>26</v>
      </c>
      <c r="C21" s="15" t="s">
        <v>23</v>
      </c>
      <c r="D21" s="19">
        <v>0</v>
      </c>
      <c r="E21" s="19">
        <f t="shared" ref="E21:K21" si="11">E17/E14*1000</f>
        <v>0</v>
      </c>
      <c r="F21" s="19">
        <f t="shared" si="11"/>
        <v>0</v>
      </c>
      <c r="G21" s="19">
        <f t="shared" si="11"/>
        <v>0</v>
      </c>
      <c r="H21" s="19">
        <f t="shared" si="11"/>
        <v>0</v>
      </c>
      <c r="I21" s="19">
        <f t="shared" si="11"/>
        <v>0</v>
      </c>
      <c r="J21" s="19">
        <f t="shared" si="11"/>
        <v>0</v>
      </c>
      <c r="K21" s="19">
        <f t="shared" si="11"/>
        <v>0</v>
      </c>
    </row>
    <row r="22" spans="1:11" ht="39" customHeight="1" x14ac:dyDescent="0.3">
      <c r="A22" s="59"/>
      <c r="B22" s="59"/>
      <c r="C22" s="59"/>
      <c r="D22" s="59"/>
      <c r="E22" s="59"/>
      <c r="F22" s="59"/>
      <c r="G22" s="59"/>
      <c r="H22" s="59"/>
      <c r="I22" s="6"/>
      <c r="J22" s="6"/>
      <c r="K22" s="6"/>
    </row>
    <row r="23" spans="1:11" ht="23.25" customHeight="1" x14ac:dyDescent="0.25">
      <c r="A23" s="52" t="s">
        <v>0</v>
      </c>
      <c r="B23" s="52" t="s">
        <v>1</v>
      </c>
      <c r="C23" s="52" t="s">
        <v>2</v>
      </c>
      <c r="D23" s="9" t="s">
        <v>3</v>
      </c>
      <c r="E23" s="9" t="s">
        <v>4</v>
      </c>
      <c r="F23" s="52" t="s">
        <v>5</v>
      </c>
      <c r="G23" s="52"/>
      <c r="H23" s="52"/>
      <c r="I23" s="52"/>
      <c r="J23" s="52"/>
      <c r="K23" s="52"/>
    </row>
    <row r="24" spans="1:11" ht="18" customHeight="1" x14ac:dyDescent="0.25">
      <c r="A24" s="52"/>
      <c r="B24" s="52"/>
      <c r="C24" s="52"/>
      <c r="D24" s="10">
        <v>2017</v>
      </c>
      <c r="E24" s="9">
        <v>2018</v>
      </c>
      <c r="F24" s="10">
        <v>2019</v>
      </c>
      <c r="G24" s="10">
        <v>2020</v>
      </c>
      <c r="H24" s="10">
        <v>2021</v>
      </c>
      <c r="I24" s="10">
        <v>2022</v>
      </c>
      <c r="J24" s="10">
        <v>2023</v>
      </c>
      <c r="K24" s="10">
        <v>2024</v>
      </c>
    </row>
    <row r="25" spans="1:11" ht="15.75" customHeight="1" x14ac:dyDescent="0.25">
      <c r="A25" s="20" t="s">
        <v>27</v>
      </c>
      <c r="B25" s="71" t="s">
        <v>28</v>
      </c>
      <c r="C25" s="71"/>
      <c r="D25" s="71"/>
      <c r="E25" s="71"/>
      <c r="F25" s="71"/>
      <c r="G25" s="71"/>
      <c r="H25" s="71"/>
      <c r="I25" s="71"/>
      <c r="J25" s="71"/>
      <c r="K25" s="71"/>
    </row>
    <row r="26" spans="1:11" ht="27.75" customHeight="1" x14ac:dyDescent="0.25">
      <c r="A26" s="18">
        <v>1</v>
      </c>
      <c r="B26" s="12" t="s">
        <v>29</v>
      </c>
      <c r="C26" s="10" t="s">
        <v>9</v>
      </c>
      <c r="D26" s="12">
        <v>792</v>
      </c>
      <c r="E26" s="12">
        <v>800</v>
      </c>
      <c r="F26" s="12">
        <v>810</v>
      </c>
      <c r="G26" s="12">
        <v>820</v>
      </c>
      <c r="H26" s="12">
        <v>830</v>
      </c>
      <c r="I26" s="12">
        <v>840</v>
      </c>
      <c r="J26" s="12">
        <v>850</v>
      </c>
      <c r="K26" s="12">
        <v>860</v>
      </c>
    </row>
    <row r="27" spans="1:11" ht="33" customHeight="1" x14ac:dyDescent="0.25">
      <c r="A27" s="18" t="s">
        <v>30</v>
      </c>
      <c r="B27" s="21" t="s">
        <v>31</v>
      </c>
      <c r="C27" s="10" t="s">
        <v>11</v>
      </c>
      <c r="D27" s="12">
        <v>0.56999999999999995</v>
      </c>
      <c r="E27" s="12">
        <v>0.5</v>
      </c>
      <c r="F27" s="12">
        <v>0.45</v>
      </c>
      <c r="G27" s="12">
        <v>0.4</v>
      </c>
      <c r="H27" s="12">
        <v>0.35</v>
      </c>
      <c r="I27" s="12">
        <v>0.3</v>
      </c>
      <c r="J27" s="12">
        <v>0.25</v>
      </c>
      <c r="K27" s="12">
        <v>0.2</v>
      </c>
    </row>
    <row r="28" spans="1:11" ht="41.25" customHeight="1" x14ac:dyDescent="0.25">
      <c r="A28" s="18" t="s">
        <v>32</v>
      </c>
      <c r="B28" s="21" t="s">
        <v>33</v>
      </c>
      <c r="C28" s="10" t="s">
        <v>9</v>
      </c>
      <c r="D28" s="12">
        <f t="shared" ref="D28:K28" si="12">D26*D27</f>
        <v>451.43999999999994</v>
      </c>
      <c r="E28" s="12">
        <f t="shared" si="12"/>
        <v>400</v>
      </c>
      <c r="F28" s="12">
        <f t="shared" si="12"/>
        <v>364.5</v>
      </c>
      <c r="G28" s="12">
        <f t="shared" si="12"/>
        <v>328</v>
      </c>
      <c r="H28" s="12">
        <f t="shared" si="12"/>
        <v>290.5</v>
      </c>
      <c r="I28" s="12">
        <f t="shared" si="12"/>
        <v>252</v>
      </c>
      <c r="J28" s="12">
        <f t="shared" si="12"/>
        <v>212.5</v>
      </c>
      <c r="K28" s="12">
        <f t="shared" si="12"/>
        <v>172</v>
      </c>
    </row>
    <row r="29" spans="1:11" ht="32.25" customHeight="1" x14ac:dyDescent="0.25">
      <c r="A29" s="18" t="s">
        <v>34</v>
      </c>
      <c r="B29" s="21" t="s">
        <v>35</v>
      </c>
      <c r="C29" s="10" t="s">
        <v>36</v>
      </c>
      <c r="D29" s="12">
        <v>40</v>
      </c>
      <c r="E29" s="12">
        <v>50</v>
      </c>
      <c r="F29" s="12">
        <v>55</v>
      </c>
      <c r="G29" s="12">
        <v>60</v>
      </c>
      <c r="H29" s="12">
        <v>65</v>
      </c>
      <c r="I29" s="12">
        <v>70</v>
      </c>
      <c r="J29" s="12">
        <v>75</v>
      </c>
      <c r="K29" s="12">
        <v>80</v>
      </c>
    </row>
    <row r="30" spans="1:11" s="1" customFormat="1" ht="18.75" customHeight="1" x14ac:dyDescent="0.25">
      <c r="A30" s="17" t="s">
        <v>37</v>
      </c>
      <c r="B30" s="22" t="s">
        <v>38</v>
      </c>
      <c r="C30" s="23" t="s">
        <v>36</v>
      </c>
      <c r="D30" s="13">
        <f t="shared" ref="D30:K30" si="13">D31+D32</f>
        <v>0</v>
      </c>
      <c r="E30" s="13">
        <f t="shared" si="13"/>
        <v>0</v>
      </c>
      <c r="F30" s="13">
        <f t="shared" si="13"/>
        <v>10</v>
      </c>
      <c r="G30" s="13">
        <f t="shared" si="13"/>
        <v>15</v>
      </c>
      <c r="H30" s="13">
        <f t="shared" si="13"/>
        <v>20</v>
      </c>
      <c r="I30" s="13">
        <f t="shared" si="13"/>
        <v>20</v>
      </c>
      <c r="J30" s="13">
        <f t="shared" si="13"/>
        <v>20</v>
      </c>
      <c r="K30" s="13">
        <f t="shared" si="13"/>
        <v>30</v>
      </c>
    </row>
    <row r="31" spans="1:11" s="1" customFormat="1" ht="14.25" customHeight="1" x14ac:dyDescent="0.25">
      <c r="A31" s="17" t="s">
        <v>39</v>
      </c>
      <c r="B31" s="13" t="s">
        <v>40</v>
      </c>
      <c r="C31" s="23" t="s">
        <v>36</v>
      </c>
      <c r="D31" s="13">
        <v>0</v>
      </c>
      <c r="E31" s="13">
        <v>0</v>
      </c>
      <c r="F31" s="13">
        <v>10</v>
      </c>
      <c r="G31" s="13">
        <v>15</v>
      </c>
      <c r="H31" s="13">
        <v>20</v>
      </c>
      <c r="I31" s="13">
        <v>20</v>
      </c>
      <c r="J31" s="13">
        <v>20</v>
      </c>
      <c r="K31" s="13">
        <v>30</v>
      </c>
    </row>
    <row r="32" spans="1:11" s="1" customFormat="1" ht="16.5" customHeight="1" x14ac:dyDescent="0.25">
      <c r="A32" s="17" t="s">
        <v>41</v>
      </c>
      <c r="B32" s="13" t="s">
        <v>42</v>
      </c>
      <c r="C32" s="23" t="s">
        <v>36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</row>
    <row r="33" spans="1:12" s="1" customFormat="1" ht="32.25" customHeight="1" x14ac:dyDescent="0.25">
      <c r="A33" s="17" t="s">
        <v>43</v>
      </c>
      <c r="B33" s="24" t="s">
        <v>44</v>
      </c>
      <c r="C33" s="25" t="s">
        <v>9</v>
      </c>
      <c r="D33" s="26">
        <f t="shared" ref="D33:K33" si="14">D26</f>
        <v>792</v>
      </c>
      <c r="E33" s="26">
        <f t="shared" si="14"/>
        <v>800</v>
      </c>
      <c r="F33" s="26">
        <f t="shared" si="14"/>
        <v>810</v>
      </c>
      <c r="G33" s="26">
        <f t="shared" si="14"/>
        <v>820</v>
      </c>
      <c r="H33" s="26">
        <f t="shared" si="14"/>
        <v>830</v>
      </c>
      <c r="I33" s="26">
        <f t="shared" si="14"/>
        <v>840</v>
      </c>
      <c r="J33" s="26">
        <f t="shared" si="14"/>
        <v>850</v>
      </c>
      <c r="K33" s="26">
        <f t="shared" si="14"/>
        <v>860</v>
      </c>
    </row>
    <row r="34" spans="1:12" s="1" customFormat="1" ht="31.5" customHeight="1" x14ac:dyDescent="0.25">
      <c r="A34" s="17" t="s">
        <v>45</v>
      </c>
      <c r="B34" s="24" t="s">
        <v>46</v>
      </c>
      <c r="C34" s="25" t="s">
        <v>47</v>
      </c>
      <c r="D34" s="24">
        <v>37067.199999999997</v>
      </c>
      <c r="E34" s="24">
        <v>38000.120000000003</v>
      </c>
      <c r="F34" s="24">
        <v>39000.9</v>
      </c>
      <c r="G34" s="24">
        <v>40000</v>
      </c>
      <c r="H34" s="24">
        <v>42000</v>
      </c>
      <c r="I34" s="24">
        <v>43000</v>
      </c>
      <c r="J34" s="24">
        <v>44000</v>
      </c>
      <c r="K34" s="24">
        <v>46000</v>
      </c>
    </row>
    <row r="35" spans="1:12" s="1" customFormat="1" ht="44.25" customHeight="1" x14ac:dyDescent="0.25">
      <c r="A35" s="27" t="s">
        <v>48</v>
      </c>
      <c r="B35" s="24" t="s">
        <v>49</v>
      </c>
      <c r="C35" s="25" t="s">
        <v>50</v>
      </c>
      <c r="D35" s="14">
        <f>D34*D33*12/1000</f>
        <v>352286.66879999993</v>
      </c>
      <c r="E35" s="14">
        <f>E34*E33*12/1000</f>
        <v>364801.15200000006</v>
      </c>
      <c r="F35" s="14">
        <f>F34*F33*12/1000</f>
        <v>379088.74800000002</v>
      </c>
      <c r="G35" s="14">
        <f t="shared" ref="G35:H35" si="15">G34*G33*12/1000</f>
        <v>393600</v>
      </c>
      <c r="H35" s="14">
        <f t="shared" si="15"/>
        <v>418320</v>
      </c>
      <c r="I35" s="14">
        <f t="shared" ref="I35:K35" si="16">I34*I33*12/1000</f>
        <v>433440</v>
      </c>
      <c r="J35" s="14">
        <f t="shared" si="16"/>
        <v>448800</v>
      </c>
      <c r="K35" s="14">
        <f t="shared" si="16"/>
        <v>474720</v>
      </c>
    </row>
    <row r="36" spans="1:12" ht="42" customHeight="1" x14ac:dyDescent="0.3">
      <c r="A36" s="59"/>
      <c r="B36" s="59"/>
      <c r="C36" s="59"/>
      <c r="D36" s="59"/>
      <c r="E36" s="59"/>
      <c r="F36" s="59"/>
      <c r="G36" s="59"/>
      <c r="H36" s="59"/>
      <c r="I36" s="6"/>
      <c r="J36" s="6"/>
      <c r="K36" s="6"/>
    </row>
    <row r="37" spans="1:12" ht="18" customHeight="1" x14ac:dyDescent="0.25">
      <c r="A37" s="52" t="s">
        <v>0</v>
      </c>
      <c r="B37" s="52" t="s">
        <v>1</v>
      </c>
      <c r="C37" s="52" t="s">
        <v>2</v>
      </c>
      <c r="D37" s="9" t="s">
        <v>3</v>
      </c>
      <c r="E37" s="9" t="s">
        <v>4</v>
      </c>
      <c r="F37" s="52" t="s">
        <v>5</v>
      </c>
      <c r="G37" s="52"/>
      <c r="H37" s="52"/>
      <c r="I37" s="52"/>
      <c r="J37" s="52"/>
      <c r="K37" s="52"/>
    </row>
    <row r="38" spans="1:12" ht="18.75" customHeight="1" x14ac:dyDescent="0.25">
      <c r="A38" s="52"/>
      <c r="B38" s="52"/>
      <c r="C38" s="52"/>
      <c r="D38" s="10">
        <v>2017</v>
      </c>
      <c r="E38" s="9">
        <v>2018</v>
      </c>
      <c r="F38" s="10">
        <v>2019</v>
      </c>
      <c r="G38" s="10">
        <v>2020</v>
      </c>
      <c r="H38" s="10">
        <v>2021</v>
      </c>
      <c r="I38" s="10">
        <v>2022</v>
      </c>
      <c r="J38" s="10">
        <v>2023</v>
      </c>
      <c r="K38" s="10">
        <v>2024</v>
      </c>
    </row>
    <row r="39" spans="1:12" ht="18" customHeight="1" x14ac:dyDescent="0.25">
      <c r="A39" s="28" t="s">
        <v>51</v>
      </c>
      <c r="B39" s="74" t="s">
        <v>52</v>
      </c>
      <c r="C39" s="74"/>
      <c r="D39" s="74"/>
      <c r="E39" s="74"/>
      <c r="F39" s="74"/>
      <c r="G39" s="74"/>
      <c r="H39" s="74"/>
      <c r="I39" s="74"/>
      <c r="J39" s="74"/>
      <c r="K39" s="74"/>
    </row>
    <row r="40" spans="1:12" ht="42" customHeight="1" x14ac:dyDescent="0.25">
      <c r="A40" s="70">
        <v>1</v>
      </c>
      <c r="B40" s="29" t="s">
        <v>53</v>
      </c>
      <c r="C40" s="24" t="s">
        <v>50</v>
      </c>
      <c r="D40" s="30">
        <f>D43+D46+D122+D125</f>
        <v>504837.6</v>
      </c>
      <c r="E40" s="30">
        <f t="shared" ref="E40:H40" si="17">E43+E46+E122+E125</f>
        <v>628278.47060160001</v>
      </c>
      <c r="F40" s="30">
        <f t="shared" si="17"/>
        <v>784374.25662256754</v>
      </c>
      <c r="G40" s="30">
        <f t="shared" si="17"/>
        <v>978208.82291913638</v>
      </c>
      <c r="H40" s="30">
        <f t="shared" si="17"/>
        <v>1226673.863940597</v>
      </c>
      <c r="I40" s="30">
        <f t="shared" ref="I40:K40" si="18">I43+I46+I122+I125</f>
        <v>1549583.4918843198</v>
      </c>
      <c r="J40" s="30">
        <f t="shared" si="18"/>
        <v>1969892.5182230228</v>
      </c>
      <c r="K40" s="30">
        <f t="shared" si="18"/>
        <v>2522309.4771083049</v>
      </c>
    </row>
    <row r="41" spans="1:12" ht="60.75" customHeight="1" x14ac:dyDescent="0.25">
      <c r="A41" s="70"/>
      <c r="B41" s="29" t="s">
        <v>54</v>
      </c>
      <c r="C41" s="24" t="s">
        <v>55</v>
      </c>
      <c r="D41" s="30"/>
      <c r="E41" s="30">
        <f>(D43*E44+D46*E47+D122*E123)/D40</f>
        <v>118.3</v>
      </c>
      <c r="F41" s="30">
        <f>(E43*F44+E46*F47+E122*F123)/E40</f>
        <v>118.9</v>
      </c>
      <c r="G41" s="30">
        <f>(F43*G44+F46*G47+F122*G123)/F40</f>
        <v>119</v>
      </c>
      <c r="H41" s="30">
        <f>(G43*H44+G46*H47+G122*H123)/G40</f>
        <v>120</v>
      </c>
      <c r="I41" s="30">
        <f t="shared" ref="I41:K41" si="19">(H43*I44+H46*I47+H122*I123)/H40</f>
        <v>121</v>
      </c>
      <c r="J41" s="30">
        <f t="shared" si="19"/>
        <v>122</v>
      </c>
      <c r="K41" s="30">
        <f t="shared" si="19"/>
        <v>123</v>
      </c>
    </row>
    <row r="42" spans="1:12" ht="30" customHeight="1" x14ac:dyDescent="0.25">
      <c r="A42" s="70"/>
      <c r="B42" s="31" t="s">
        <v>56</v>
      </c>
      <c r="C42" s="24" t="s">
        <v>57</v>
      </c>
      <c r="D42" s="30"/>
      <c r="E42" s="30">
        <f>E40/D40/E41*10000</f>
        <v>105.20000000000002</v>
      </c>
      <c r="F42" s="30">
        <f>F40/E40/F41*10000</f>
        <v>105</v>
      </c>
      <c r="G42" s="30">
        <f>G40/F40/G41*10000</f>
        <v>104.8</v>
      </c>
      <c r="H42" s="30">
        <f>H40/G40/H41*10000</f>
        <v>104.49999999999999</v>
      </c>
      <c r="I42" s="30">
        <f t="shared" ref="I42:K42" si="20">I40/H40/I41*10000</f>
        <v>104.39999999999999</v>
      </c>
      <c r="J42" s="30">
        <f t="shared" si="20"/>
        <v>104.2</v>
      </c>
      <c r="K42" s="30">
        <f t="shared" si="20"/>
        <v>104.1</v>
      </c>
    </row>
    <row r="43" spans="1:12" ht="69" customHeight="1" x14ac:dyDescent="0.25">
      <c r="A43" s="70" t="s">
        <v>30</v>
      </c>
      <c r="B43" s="29" t="s">
        <v>58</v>
      </c>
      <c r="C43" s="24" t="s">
        <v>59</v>
      </c>
      <c r="D43" s="30">
        <v>0</v>
      </c>
      <c r="E43" s="30">
        <f>D43*E44*E45/10000</f>
        <v>0</v>
      </c>
      <c r="F43" s="30">
        <f>E43*F44*F45/10000</f>
        <v>0</v>
      </c>
      <c r="G43" s="30">
        <f>F43*G44*G45/10000</f>
        <v>0</v>
      </c>
      <c r="H43" s="30">
        <f>G43*H44*H45/10000</f>
        <v>0</v>
      </c>
      <c r="I43" s="30">
        <f t="shared" ref="I43:K43" si="21">H43*I44*I45/10000</f>
        <v>0</v>
      </c>
      <c r="J43" s="30">
        <f t="shared" si="21"/>
        <v>0</v>
      </c>
      <c r="K43" s="30">
        <f t="shared" si="21"/>
        <v>0</v>
      </c>
    </row>
    <row r="44" spans="1:12" ht="59.25" customHeight="1" x14ac:dyDescent="0.25">
      <c r="A44" s="70"/>
      <c r="B44" s="31" t="s">
        <v>60</v>
      </c>
      <c r="C44" s="24" t="s">
        <v>55</v>
      </c>
      <c r="D44" s="30"/>
      <c r="E44" s="30"/>
      <c r="F44" s="30"/>
      <c r="G44" s="30"/>
      <c r="H44" s="30"/>
      <c r="I44" s="30"/>
      <c r="J44" s="30"/>
      <c r="K44" s="30"/>
      <c r="L44" s="1"/>
    </row>
    <row r="45" spans="1:12" ht="25.5" x14ac:dyDescent="0.25">
      <c r="A45" s="70"/>
      <c r="B45" s="29" t="s">
        <v>61</v>
      </c>
      <c r="C45" s="24" t="s">
        <v>57</v>
      </c>
      <c r="D45" s="30"/>
      <c r="E45" s="30"/>
      <c r="F45" s="30"/>
      <c r="G45" s="30"/>
      <c r="H45" s="30"/>
      <c r="I45" s="30"/>
      <c r="J45" s="30"/>
      <c r="K45" s="30"/>
    </row>
    <row r="46" spans="1:12" ht="67.5" customHeight="1" x14ac:dyDescent="0.25">
      <c r="A46" s="72">
        <v>3</v>
      </c>
      <c r="B46" s="29" t="s">
        <v>62</v>
      </c>
      <c r="C46" s="24" t="s">
        <v>59</v>
      </c>
      <c r="D46" s="30">
        <f>D50+D59+D62+D65+D68+D71+D74+D77+D80+D83+D86+D89+D92+D95+D53+D56+D98+D101+D104+D107+D110+D113+D116+D119</f>
        <v>504837.6</v>
      </c>
      <c r="E46" s="30">
        <f t="shared" ref="E46:H46" si="22">E50+E59+E62+E65+E68+E71+E74+E77+E80+E83+E86+E89+E92+E95+E53+E56+E98+E101+E104+E107+E110+E113+E116+E119</f>
        <v>628278.47060160001</v>
      </c>
      <c r="F46" s="30">
        <f t="shared" si="22"/>
        <v>784374.25662256754</v>
      </c>
      <c r="G46" s="30">
        <f t="shared" si="22"/>
        <v>978208.82291913638</v>
      </c>
      <c r="H46" s="30">
        <f t="shared" si="22"/>
        <v>1226673.863940597</v>
      </c>
      <c r="I46" s="30">
        <f t="shared" ref="I46:K46" si="23">I50+I59+I62+I65+I68+I71+I74+I77+I80+I83+I86+I89+I92+I95+I53+I56+I98+I101+I104+I107+I110+I113+I116+I119</f>
        <v>1549583.4918843198</v>
      </c>
      <c r="J46" s="30">
        <f t="shared" si="23"/>
        <v>1969892.5182230228</v>
      </c>
      <c r="K46" s="30">
        <f t="shared" si="23"/>
        <v>2522309.4771083049</v>
      </c>
    </row>
    <row r="47" spans="1:12" ht="51.75" customHeight="1" x14ac:dyDescent="0.25">
      <c r="A47" s="72"/>
      <c r="B47" s="29" t="s">
        <v>63</v>
      </c>
      <c r="C47" s="24" t="s">
        <v>55</v>
      </c>
      <c r="D47" s="30"/>
      <c r="E47" s="30">
        <f>(D50*E51+D59*E60+D62*E63+D65*E66+D68*E69+D71*E72+D74*E75+D77*E78+D80*E81+D83*E84+D86*E87+D89*E90+D92*E93+D95*E96)/D46</f>
        <v>118.3</v>
      </c>
      <c r="F47" s="30">
        <f>(E50*F51+E59*F60+E62*F63+E65*F66+E68*F69+E71*F72+E74*F75+E77*F78+E80*F81+E83*F84+E86*F87+E89*F90+E92*F93+E95*F96)/E46</f>
        <v>118.9</v>
      </c>
      <c r="G47" s="30">
        <f>(F50*G51+F59*G60+F62*G63+F65*G66+F68*G69+F71*G72+F74*G75+F77*G78+F80*G81+F83*G84+F86*G87+F89*G90+F92*G93+F95*G96)/F46</f>
        <v>119</v>
      </c>
      <c r="H47" s="30">
        <f>(G50*H51+G59*H60+G62*H63+G65*H66+G68*H69+G71*H72+G74*H75+G77*H78+G80*H81+G83*H84+G86*H87+G89*H90+G92*H93+G95*H96)/G46</f>
        <v>120</v>
      </c>
      <c r="I47" s="30">
        <f t="shared" ref="I47:K47" si="24">(H50*I51+H59*I60+H62*I63+H65*I66+H68*I69+H71*I72+H74*I75+H77*I78+H80*I81+H83*I84+H86*I87+H89*I90+H92*I93+H95*I96)/H46</f>
        <v>121</v>
      </c>
      <c r="J47" s="30">
        <f t="shared" si="24"/>
        <v>122</v>
      </c>
      <c r="K47" s="30">
        <f t="shared" si="24"/>
        <v>123</v>
      </c>
    </row>
    <row r="48" spans="1:12" ht="26.25" customHeight="1" x14ac:dyDescent="0.25">
      <c r="A48" s="72"/>
      <c r="B48" s="29" t="s">
        <v>61</v>
      </c>
      <c r="C48" s="24" t="s">
        <v>57</v>
      </c>
      <c r="D48" s="30"/>
      <c r="E48" s="30">
        <f>E46/D46/E47*10000</f>
        <v>105.20000000000002</v>
      </c>
      <c r="F48" s="30">
        <f>F46/E46/F47*10000</f>
        <v>105</v>
      </c>
      <c r="G48" s="30">
        <f>G46/F46/G47*10000</f>
        <v>104.8</v>
      </c>
      <c r="H48" s="30">
        <f>H46/G46/H47*10000</f>
        <v>104.49999999999999</v>
      </c>
      <c r="I48" s="30">
        <f t="shared" ref="I48:K48" si="25">I46/H46/I47*10000</f>
        <v>104.39999999999999</v>
      </c>
      <c r="J48" s="30">
        <f t="shared" si="25"/>
        <v>104.2</v>
      </c>
      <c r="K48" s="30">
        <f t="shared" si="25"/>
        <v>104.1</v>
      </c>
    </row>
    <row r="49" spans="1:11" ht="12.75" customHeight="1" x14ac:dyDescent="0.25">
      <c r="A49" s="18"/>
      <c r="B49" s="73" t="s">
        <v>64</v>
      </c>
      <c r="C49" s="73"/>
      <c r="D49" s="73"/>
      <c r="E49" s="73"/>
      <c r="F49" s="73"/>
      <c r="G49" s="73"/>
      <c r="H49" s="73"/>
      <c r="I49" s="32"/>
      <c r="J49" s="32"/>
      <c r="K49" s="32"/>
    </row>
    <row r="50" spans="1:11" ht="39" customHeight="1" x14ac:dyDescent="0.25">
      <c r="A50" s="58" t="s">
        <v>65</v>
      </c>
      <c r="B50" s="29" t="s">
        <v>66</v>
      </c>
      <c r="C50" s="29" t="s">
        <v>59</v>
      </c>
      <c r="D50" s="33">
        <v>0</v>
      </c>
      <c r="E50" s="30">
        <f>D50*E51*E52/10000</f>
        <v>0</v>
      </c>
      <c r="F50" s="30">
        <f>E50*F51*F52/10000</f>
        <v>0</v>
      </c>
      <c r="G50" s="30">
        <f>F50*G51*G52/10000</f>
        <v>0</v>
      </c>
      <c r="H50" s="30">
        <f>G50*H51*H52/10000</f>
        <v>0</v>
      </c>
      <c r="I50" s="30">
        <f t="shared" ref="I50:K50" si="26">H50*I51*I52/10000</f>
        <v>0</v>
      </c>
      <c r="J50" s="30">
        <f t="shared" si="26"/>
        <v>0</v>
      </c>
      <c r="K50" s="30">
        <f t="shared" si="26"/>
        <v>0</v>
      </c>
    </row>
    <row r="51" spans="1:11" ht="53.25" customHeight="1" x14ac:dyDescent="0.25">
      <c r="A51" s="58"/>
      <c r="B51" s="29" t="s">
        <v>63</v>
      </c>
      <c r="C51" s="29" t="s">
        <v>55</v>
      </c>
      <c r="D51" s="30"/>
      <c r="E51" s="30"/>
      <c r="F51" s="30"/>
      <c r="G51" s="30"/>
      <c r="H51" s="30"/>
      <c r="I51" s="30"/>
      <c r="J51" s="30"/>
      <c r="K51" s="30"/>
    </row>
    <row r="52" spans="1:11" ht="31.5" customHeight="1" x14ac:dyDescent="0.25">
      <c r="A52" s="58"/>
      <c r="B52" s="29" t="s">
        <v>61</v>
      </c>
      <c r="C52" s="29" t="s">
        <v>57</v>
      </c>
      <c r="D52" s="30"/>
      <c r="E52" s="30"/>
      <c r="F52" s="30"/>
      <c r="G52" s="30"/>
      <c r="H52" s="30"/>
      <c r="I52" s="30"/>
      <c r="J52" s="30"/>
      <c r="K52" s="30"/>
    </row>
    <row r="53" spans="1:11" ht="31.5" customHeight="1" x14ac:dyDescent="0.25">
      <c r="A53" s="58" t="s">
        <v>67</v>
      </c>
      <c r="B53" s="29" t="s">
        <v>68</v>
      </c>
      <c r="C53" s="29" t="s">
        <v>59</v>
      </c>
      <c r="D53" s="30">
        <v>0</v>
      </c>
      <c r="E53" s="30">
        <f>D53*E54*E55/10000</f>
        <v>0</v>
      </c>
      <c r="F53" s="30">
        <f>E53*F54*F55/10000</f>
        <v>0</v>
      </c>
      <c r="G53" s="30">
        <f>F53*G54*G55/10000</f>
        <v>0</v>
      </c>
      <c r="H53" s="30">
        <f>G53*H54*H55/10000</f>
        <v>0</v>
      </c>
      <c r="I53" s="30">
        <f t="shared" ref="I53:K53" si="27">H53*I54*I55/10000</f>
        <v>0</v>
      </c>
      <c r="J53" s="30">
        <f t="shared" si="27"/>
        <v>0</v>
      </c>
      <c r="K53" s="30">
        <f t="shared" si="27"/>
        <v>0</v>
      </c>
    </row>
    <row r="54" spans="1:11" ht="55.5" customHeight="1" x14ac:dyDescent="0.25">
      <c r="A54" s="58"/>
      <c r="B54" s="29" t="s">
        <v>63</v>
      </c>
      <c r="C54" s="29" t="s">
        <v>55</v>
      </c>
      <c r="D54" s="30"/>
      <c r="E54" s="30"/>
      <c r="F54" s="30"/>
      <c r="G54" s="30"/>
      <c r="H54" s="30"/>
      <c r="I54" s="30"/>
      <c r="J54" s="30"/>
      <c r="K54" s="30"/>
    </row>
    <row r="55" spans="1:11" ht="31.5" customHeight="1" x14ac:dyDescent="0.25">
      <c r="A55" s="58"/>
      <c r="B55" s="29" t="s">
        <v>61</v>
      </c>
      <c r="C55" s="29" t="s">
        <v>57</v>
      </c>
      <c r="D55" s="30"/>
      <c r="E55" s="30"/>
      <c r="F55" s="30"/>
      <c r="G55" s="30"/>
      <c r="H55" s="30"/>
      <c r="I55" s="30"/>
      <c r="J55" s="30"/>
      <c r="K55" s="30"/>
    </row>
    <row r="56" spans="1:11" ht="31.5" customHeight="1" x14ac:dyDescent="0.25">
      <c r="A56" s="58" t="s">
        <v>69</v>
      </c>
      <c r="B56" s="29" t="s">
        <v>70</v>
      </c>
      <c r="C56" s="29" t="s">
        <v>59</v>
      </c>
      <c r="D56" s="30">
        <v>0</v>
      </c>
      <c r="E56" s="30">
        <f>D56*E57*E58/10000</f>
        <v>0</v>
      </c>
      <c r="F56" s="30">
        <f>E56*F57*F58/10000</f>
        <v>0</v>
      </c>
      <c r="G56" s="30">
        <f>F56*G57*G58/10000</f>
        <v>0</v>
      </c>
      <c r="H56" s="30">
        <f>G56*H57*H58/10000</f>
        <v>0</v>
      </c>
      <c r="I56" s="30">
        <f t="shared" ref="I56:K56" si="28">H56*I57*I58/10000</f>
        <v>0</v>
      </c>
      <c r="J56" s="30">
        <f t="shared" si="28"/>
        <v>0</v>
      </c>
      <c r="K56" s="30">
        <f t="shared" si="28"/>
        <v>0</v>
      </c>
    </row>
    <row r="57" spans="1:11" ht="55.5" customHeight="1" x14ac:dyDescent="0.25">
      <c r="A57" s="58"/>
      <c r="B57" s="29" t="s">
        <v>63</v>
      </c>
      <c r="C57" s="29" t="s">
        <v>55</v>
      </c>
      <c r="D57" s="30"/>
      <c r="E57" s="30"/>
      <c r="F57" s="30"/>
      <c r="G57" s="30"/>
      <c r="H57" s="30"/>
      <c r="I57" s="30"/>
      <c r="J57" s="30"/>
      <c r="K57" s="30"/>
    </row>
    <row r="58" spans="1:11" ht="31.5" customHeight="1" x14ac:dyDescent="0.25">
      <c r="A58" s="58"/>
      <c r="B58" s="29" t="s">
        <v>61</v>
      </c>
      <c r="C58" s="29" t="s">
        <v>57</v>
      </c>
      <c r="D58" s="30"/>
      <c r="E58" s="30"/>
      <c r="F58" s="30"/>
      <c r="G58" s="30"/>
      <c r="H58" s="30"/>
      <c r="I58" s="30"/>
      <c r="J58" s="30"/>
      <c r="K58" s="30"/>
    </row>
    <row r="59" spans="1:11" ht="32.25" customHeight="1" x14ac:dyDescent="0.25">
      <c r="A59" s="58" t="s">
        <v>71</v>
      </c>
      <c r="B59" s="29" t="s">
        <v>72</v>
      </c>
      <c r="C59" s="29" t="s">
        <v>59</v>
      </c>
      <c r="D59" s="33">
        <v>0</v>
      </c>
      <c r="E59" s="30">
        <f>D59*E60*E61/10000</f>
        <v>0</v>
      </c>
      <c r="F59" s="30">
        <f>E59*F60*F61/10000</f>
        <v>0</v>
      </c>
      <c r="G59" s="30">
        <f>F59*G60*G61/10000</f>
        <v>0</v>
      </c>
      <c r="H59" s="30">
        <f>G59*H60*H61/10000</f>
        <v>0</v>
      </c>
      <c r="I59" s="30">
        <f t="shared" ref="I59:K59" si="29">H59*I60*I61/10000</f>
        <v>0</v>
      </c>
      <c r="J59" s="30">
        <f t="shared" si="29"/>
        <v>0</v>
      </c>
      <c r="K59" s="30">
        <f t="shared" si="29"/>
        <v>0</v>
      </c>
    </row>
    <row r="60" spans="1:11" ht="51" customHeight="1" x14ac:dyDescent="0.25">
      <c r="A60" s="58"/>
      <c r="B60" s="29" t="s">
        <v>63</v>
      </c>
      <c r="C60" s="29" t="s">
        <v>55</v>
      </c>
      <c r="D60" s="30"/>
      <c r="E60" s="30"/>
      <c r="F60" s="30"/>
      <c r="G60" s="30"/>
      <c r="H60" s="30"/>
      <c r="I60" s="30"/>
      <c r="J60" s="30"/>
      <c r="K60" s="30"/>
    </row>
    <row r="61" spans="1:11" ht="31.5" customHeight="1" x14ac:dyDescent="0.25">
      <c r="A61" s="58"/>
      <c r="B61" s="29" t="s">
        <v>61</v>
      </c>
      <c r="C61" s="29" t="s">
        <v>57</v>
      </c>
      <c r="D61" s="30"/>
      <c r="E61" s="30"/>
      <c r="F61" s="30"/>
      <c r="G61" s="30"/>
      <c r="H61" s="30"/>
      <c r="I61" s="30"/>
      <c r="J61" s="30"/>
      <c r="K61" s="30"/>
    </row>
    <row r="62" spans="1:11" ht="29.25" customHeight="1" x14ac:dyDescent="0.25">
      <c r="A62" s="58" t="s">
        <v>73</v>
      </c>
      <c r="B62" s="29" t="s">
        <v>74</v>
      </c>
      <c r="C62" s="29" t="s">
        <v>59</v>
      </c>
      <c r="D62" s="33"/>
      <c r="E62" s="30">
        <f>D62*E63*E64/10000</f>
        <v>0</v>
      </c>
      <c r="F62" s="30">
        <f>E62*F63*F64/10000</f>
        <v>0</v>
      </c>
      <c r="G62" s="30">
        <f>F62*G63*G64/10000</f>
        <v>0</v>
      </c>
      <c r="H62" s="30">
        <f>G62*H63*H64/10000</f>
        <v>0</v>
      </c>
      <c r="I62" s="30">
        <f t="shared" ref="I62:K62" si="30">H62*I63*I64/10000</f>
        <v>0</v>
      </c>
      <c r="J62" s="30">
        <f t="shared" si="30"/>
        <v>0</v>
      </c>
      <c r="K62" s="30">
        <f t="shared" si="30"/>
        <v>0</v>
      </c>
    </row>
    <row r="63" spans="1:11" ht="51" x14ac:dyDescent="0.25">
      <c r="A63" s="58"/>
      <c r="B63" s="29" t="s">
        <v>63</v>
      </c>
      <c r="C63" s="29" t="s">
        <v>55</v>
      </c>
      <c r="D63" s="30"/>
      <c r="E63" s="30"/>
      <c r="F63" s="30"/>
      <c r="G63" s="30"/>
      <c r="H63" s="30"/>
      <c r="I63" s="30"/>
      <c r="J63" s="30"/>
      <c r="K63" s="30"/>
    </row>
    <row r="64" spans="1:11" ht="26.25" customHeight="1" x14ac:dyDescent="0.25">
      <c r="A64" s="58"/>
      <c r="B64" s="29" t="s">
        <v>61</v>
      </c>
      <c r="C64" s="29" t="s">
        <v>57</v>
      </c>
      <c r="D64" s="30"/>
      <c r="E64" s="30"/>
      <c r="F64" s="30"/>
      <c r="G64" s="30"/>
      <c r="H64" s="30"/>
      <c r="I64" s="30"/>
      <c r="J64" s="30"/>
      <c r="K64" s="30"/>
    </row>
    <row r="65" spans="1:11" ht="26.25" customHeight="1" x14ac:dyDescent="0.25">
      <c r="A65" s="58" t="s">
        <v>75</v>
      </c>
      <c r="B65" s="29" t="s">
        <v>76</v>
      </c>
      <c r="C65" s="29" t="s">
        <v>59</v>
      </c>
      <c r="D65" s="33">
        <v>0</v>
      </c>
      <c r="E65" s="30">
        <f>D65*E66*E67/10000</f>
        <v>0</v>
      </c>
      <c r="F65" s="30">
        <f>E65*F66*F67/10000</f>
        <v>0</v>
      </c>
      <c r="G65" s="30">
        <f>F65*G66*G67/10000</f>
        <v>0</v>
      </c>
      <c r="H65" s="30">
        <f>G65*H66*H67/10000</f>
        <v>0</v>
      </c>
      <c r="I65" s="30">
        <f t="shared" ref="I65:K65" si="31">H65*I66*I67/10000</f>
        <v>0</v>
      </c>
      <c r="J65" s="30">
        <f t="shared" si="31"/>
        <v>0</v>
      </c>
      <c r="K65" s="30">
        <f t="shared" si="31"/>
        <v>0</v>
      </c>
    </row>
    <row r="66" spans="1:11" ht="51" customHeight="1" x14ac:dyDescent="0.25">
      <c r="A66" s="58"/>
      <c r="B66" s="29" t="s">
        <v>63</v>
      </c>
      <c r="C66" s="29" t="s">
        <v>55</v>
      </c>
      <c r="D66" s="30"/>
      <c r="E66" s="30"/>
      <c r="F66" s="30"/>
      <c r="G66" s="30"/>
      <c r="H66" s="30"/>
      <c r="I66" s="30"/>
      <c r="J66" s="30"/>
      <c r="K66" s="30"/>
    </row>
    <row r="67" spans="1:11" ht="27" customHeight="1" x14ac:dyDescent="0.25">
      <c r="A67" s="58"/>
      <c r="B67" s="29" t="s">
        <v>61</v>
      </c>
      <c r="C67" s="29" t="s">
        <v>57</v>
      </c>
      <c r="D67" s="30"/>
      <c r="E67" s="30"/>
      <c r="F67" s="30"/>
      <c r="G67" s="30"/>
      <c r="H67" s="30"/>
      <c r="I67" s="30"/>
      <c r="J67" s="30"/>
      <c r="K67" s="30"/>
    </row>
    <row r="68" spans="1:11" ht="43.5" customHeight="1" x14ac:dyDescent="0.25">
      <c r="A68" s="58" t="s">
        <v>77</v>
      </c>
      <c r="B68" s="29" t="s">
        <v>78</v>
      </c>
      <c r="C68" s="29" t="s">
        <v>59</v>
      </c>
      <c r="D68" s="33">
        <v>504837.6</v>
      </c>
      <c r="E68" s="30">
        <f>D68*E69*E70/10000</f>
        <v>628278.47060160001</v>
      </c>
      <c r="F68" s="30">
        <f>E68*F69*F70/10000</f>
        <v>784374.25662256754</v>
      </c>
      <c r="G68" s="30">
        <f>F68*G69*G70/10000</f>
        <v>978208.82291913638</v>
      </c>
      <c r="H68" s="30">
        <f>G68*H69*H70/10000</f>
        <v>1226673.863940597</v>
      </c>
      <c r="I68" s="30">
        <f t="shared" ref="I68:K68" si="32">H68*I69*I70/10000</f>
        <v>1549583.4918843198</v>
      </c>
      <c r="J68" s="30">
        <f t="shared" si="32"/>
        <v>1969892.5182230228</v>
      </c>
      <c r="K68" s="30">
        <f t="shared" si="32"/>
        <v>2522309.4771083049</v>
      </c>
    </row>
    <row r="69" spans="1:11" ht="51" customHeight="1" x14ac:dyDescent="0.25">
      <c r="A69" s="58"/>
      <c r="B69" s="29" t="s">
        <v>63</v>
      </c>
      <c r="C69" s="29" t="s">
        <v>55</v>
      </c>
      <c r="D69" s="30">
        <v>117.6</v>
      </c>
      <c r="E69" s="30">
        <v>118.3</v>
      </c>
      <c r="F69" s="30">
        <v>118.9</v>
      </c>
      <c r="G69" s="30">
        <v>119</v>
      </c>
      <c r="H69" s="30">
        <v>120</v>
      </c>
      <c r="I69" s="30">
        <v>121</v>
      </c>
      <c r="J69" s="30">
        <v>122</v>
      </c>
      <c r="K69" s="30">
        <v>123</v>
      </c>
    </row>
    <row r="70" spans="1:11" ht="27" customHeight="1" x14ac:dyDescent="0.25">
      <c r="A70" s="58"/>
      <c r="B70" s="29" t="s">
        <v>61</v>
      </c>
      <c r="C70" s="29" t="s">
        <v>57</v>
      </c>
      <c r="D70" s="30">
        <v>105.9</v>
      </c>
      <c r="E70" s="30">
        <v>105.2</v>
      </c>
      <c r="F70" s="30">
        <v>105</v>
      </c>
      <c r="G70" s="30">
        <v>104.8</v>
      </c>
      <c r="H70" s="30">
        <v>104.5</v>
      </c>
      <c r="I70" s="30">
        <v>104.4</v>
      </c>
      <c r="J70" s="30">
        <v>104.2</v>
      </c>
      <c r="K70" s="30">
        <v>104.1</v>
      </c>
    </row>
    <row r="71" spans="1:11" ht="26.25" customHeight="1" x14ac:dyDescent="0.25">
      <c r="A71" s="58" t="s">
        <v>79</v>
      </c>
      <c r="B71" s="29" t="s">
        <v>80</v>
      </c>
      <c r="C71" s="29" t="s">
        <v>59</v>
      </c>
      <c r="D71" s="33">
        <v>0</v>
      </c>
      <c r="E71" s="30">
        <f>D71*E72*E73/10000</f>
        <v>0</v>
      </c>
      <c r="F71" s="30">
        <f>E71*F72*F73/10000</f>
        <v>0</v>
      </c>
      <c r="G71" s="30">
        <f>F71*G72*G73/10000</f>
        <v>0</v>
      </c>
      <c r="H71" s="30">
        <f>G71*H72*H73/10000</f>
        <v>0</v>
      </c>
      <c r="I71" s="30">
        <f t="shared" ref="I71:K71" si="33">H71*I72*I73/10000</f>
        <v>0</v>
      </c>
      <c r="J71" s="30">
        <f t="shared" si="33"/>
        <v>0</v>
      </c>
      <c r="K71" s="30">
        <f t="shared" si="33"/>
        <v>0</v>
      </c>
    </row>
    <row r="72" spans="1:11" ht="52.5" customHeight="1" x14ac:dyDescent="0.25">
      <c r="A72" s="58"/>
      <c r="B72" s="29" t="s">
        <v>63</v>
      </c>
      <c r="C72" s="29" t="s">
        <v>55</v>
      </c>
      <c r="D72" s="30"/>
      <c r="E72" s="30"/>
      <c r="F72" s="30"/>
      <c r="G72" s="30"/>
      <c r="H72" s="30"/>
      <c r="I72" s="30"/>
      <c r="J72" s="30"/>
      <c r="K72" s="30"/>
    </row>
    <row r="73" spans="1:11" ht="30" customHeight="1" x14ac:dyDescent="0.25">
      <c r="A73" s="58"/>
      <c r="B73" s="29" t="s">
        <v>61</v>
      </c>
      <c r="C73" s="29" t="s">
        <v>57</v>
      </c>
      <c r="D73" s="30"/>
      <c r="E73" s="30"/>
      <c r="F73" s="30"/>
      <c r="G73" s="30"/>
      <c r="H73" s="30"/>
      <c r="I73" s="30"/>
      <c r="J73" s="30"/>
      <c r="K73" s="30"/>
    </row>
    <row r="74" spans="1:11" ht="27.75" customHeight="1" x14ac:dyDescent="0.25">
      <c r="A74" s="58" t="s">
        <v>81</v>
      </c>
      <c r="B74" s="29" t="s">
        <v>82</v>
      </c>
      <c r="C74" s="29" t="s">
        <v>59</v>
      </c>
      <c r="D74" s="33">
        <v>0</v>
      </c>
      <c r="E74" s="30">
        <f>D74*E75*E76/10000</f>
        <v>0</v>
      </c>
      <c r="F74" s="30">
        <f>E74*F75*F76/10000</f>
        <v>0</v>
      </c>
      <c r="G74" s="30">
        <f>F74*G75*G76/10000</f>
        <v>0</v>
      </c>
      <c r="H74" s="30">
        <f>G74*H75*H76/10000</f>
        <v>0</v>
      </c>
      <c r="I74" s="30">
        <f t="shared" ref="I74:K74" si="34">H74*I75*I76/10000</f>
        <v>0</v>
      </c>
      <c r="J74" s="30">
        <f t="shared" si="34"/>
        <v>0</v>
      </c>
      <c r="K74" s="30">
        <f t="shared" si="34"/>
        <v>0</v>
      </c>
    </row>
    <row r="75" spans="1:11" ht="50.25" customHeight="1" x14ac:dyDescent="0.25">
      <c r="A75" s="58"/>
      <c r="B75" s="29" t="s">
        <v>63</v>
      </c>
      <c r="C75" s="29" t="s">
        <v>55</v>
      </c>
      <c r="D75" s="30"/>
      <c r="E75" s="30"/>
      <c r="F75" s="30"/>
      <c r="G75" s="30"/>
      <c r="H75" s="30"/>
      <c r="I75" s="30"/>
      <c r="J75" s="30"/>
      <c r="K75" s="30"/>
    </row>
    <row r="76" spans="1:11" ht="27" customHeight="1" x14ac:dyDescent="0.25">
      <c r="A76" s="58"/>
      <c r="B76" s="29" t="s">
        <v>61</v>
      </c>
      <c r="C76" s="29" t="s">
        <v>57</v>
      </c>
      <c r="D76" s="30"/>
      <c r="E76" s="30"/>
      <c r="F76" s="30"/>
      <c r="G76" s="30"/>
      <c r="H76" s="30"/>
      <c r="I76" s="30"/>
      <c r="J76" s="30"/>
      <c r="K76" s="30"/>
    </row>
    <row r="77" spans="1:11" ht="26.25" customHeight="1" x14ac:dyDescent="0.25">
      <c r="A77" s="58" t="s">
        <v>83</v>
      </c>
      <c r="B77" s="29" t="s">
        <v>84</v>
      </c>
      <c r="C77" s="29" t="s">
        <v>59</v>
      </c>
      <c r="D77" s="33">
        <v>0</v>
      </c>
      <c r="E77" s="30">
        <f>D77*E78*E79/10000</f>
        <v>0</v>
      </c>
      <c r="F77" s="30">
        <f>E77*F78*F79/10000</f>
        <v>0</v>
      </c>
      <c r="G77" s="30">
        <f>F77*G78*G79/10000</f>
        <v>0</v>
      </c>
      <c r="H77" s="30">
        <f>G77*H78*H79/10000</f>
        <v>0</v>
      </c>
      <c r="I77" s="30">
        <f t="shared" ref="I77:K77" si="35">H77*I78*I79/10000</f>
        <v>0</v>
      </c>
      <c r="J77" s="30">
        <f t="shared" si="35"/>
        <v>0</v>
      </c>
      <c r="K77" s="30">
        <f t="shared" si="35"/>
        <v>0</v>
      </c>
    </row>
    <row r="78" spans="1:11" ht="54.75" customHeight="1" x14ac:dyDescent="0.25">
      <c r="A78" s="58"/>
      <c r="B78" s="29" t="s">
        <v>63</v>
      </c>
      <c r="C78" s="29" t="s">
        <v>55</v>
      </c>
      <c r="D78" s="30"/>
      <c r="E78" s="30"/>
      <c r="F78" s="30"/>
      <c r="G78" s="30"/>
      <c r="H78" s="30"/>
      <c r="I78" s="30"/>
      <c r="J78" s="30"/>
      <c r="K78" s="30"/>
    </row>
    <row r="79" spans="1:11" ht="27" customHeight="1" x14ac:dyDescent="0.25">
      <c r="A79" s="58"/>
      <c r="B79" s="29" t="s">
        <v>61</v>
      </c>
      <c r="C79" s="29" t="s">
        <v>57</v>
      </c>
      <c r="D79" s="30"/>
      <c r="E79" s="30"/>
      <c r="F79" s="30"/>
      <c r="G79" s="30"/>
      <c r="H79" s="30"/>
      <c r="I79" s="30"/>
      <c r="J79" s="30"/>
      <c r="K79" s="30"/>
    </row>
    <row r="80" spans="1:11" ht="38.25" customHeight="1" x14ac:dyDescent="0.25">
      <c r="A80" s="58" t="s">
        <v>85</v>
      </c>
      <c r="B80" s="29" t="s">
        <v>86</v>
      </c>
      <c r="C80" s="29" t="s">
        <v>59</v>
      </c>
      <c r="D80" s="33">
        <v>0</v>
      </c>
      <c r="E80" s="30">
        <f>D80*E81*E82/10000</f>
        <v>0</v>
      </c>
      <c r="F80" s="30">
        <f>E80*F81*F82/10000</f>
        <v>0</v>
      </c>
      <c r="G80" s="30">
        <f>F80*G81*G82/10000</f>
        <v>0</v>
      </c>
      <c r="H80" s="30">
        <f>G80*H81*H82/10000</f>
        <v>0</v>
      </c>
      <c r="I80" s="30">
        <f t="shared" ref="I80:K80" si="36">H80*I81*I82/10000</f>
        <v>0</v>
      </c>
      <c r="J80" s="30">
        <f t="shared" si="36"/>
        <v>0</v>
      </c>
      <c r="K80" s="30">
        <f t="shared" si="36"/>
        <v>0</v>
      </c>
    </row>
    <row r="81" spans="1:11" ht="51" x14ac:dyDescent="0.25">
      <c r="A81" s="58"/>
      <c r="B81" s="29" t="s">
        <v>63</v>
      </c>
      <c r="C81" s="29" t="s">
        <v>55</v>
      </c>
      <c r="D81" s="30"/>
      <c r="E81" s="30"/>
      <c r="F81" s="30"/>
      <c r="G81" s="30"/>
      <c r="H81" s="30"/>
      <c r="I81" s="30"/>
      <c r="J81" s="30"/>
      <c r="K81" s="30"/>
    </row>
    <row r="82" spans="1:11" ht="26.25" customHeight="1" x14ac:dyDescent="0.25">
      <c r="A82" s="58"/>
      <c r="B82" s="29" t="s">
        <v>61</v>
      </c>
      <c r="C82" s="29" t="s">
        <v>57</v>
      </c>
      <c r="D82" s="30"/>
      <c r="E82" s="30"/>
      <c r="F82" s="30"/>
      <c r="G82" s="30"/>
      <c r="H82" s="30"/>
      <c r="I82" s="30"/>
      <c r="J82" s="30"/>
      <c r="K82" s="30"/>
    </row>
    <row r="83" spans="1:11" ht="39.75" customHeight="1" x14ac:dyDescent="0.25">
      <c r="A83" s="58" t="s">
        <v>87</v>
      </c>
      <c r="B83" s="29" t="s">
        <v>88</v>
      </c>
      <c r="C83" s="29" t="s">
        <v>59</v>
      </c>
      <c r="D83" s="33">
        <v>0</v>
      </c>
      <c r="E83" s="30">
        <f>D83*E84*E85/10000</f>
        <v>0</v>
      </c>
      <c r="F83" s="30">
        <f>E83*F84*F85/10000</f>
        <v>0</v>
      </c>
      <c r="G83" s="30">
        <f>F83*G84*G85/10000</f>
        <v>0</v>
      </c>
      <c r="H83" s="30">
        <f>G83*H84*H85/10000</f>
        <v>0</v>
      </c>
      <c r="I83" s="30">
        <f t="shared" ref="I83:K83" si="37">H83*I84*I85/10000</f>
        <v>0</v>
      </c>
      <c r="J83" s="30">
        <f t="shared" si="37"/>
        <v>0</v>
      </c>
      <c r="K83" s="30">
        <f t="shared" si="37"/>
        <v>0</v>
      </c>
    </row>
    <row r="84" spans="1:11" ht="51" x14ac:dyDescent="0.25">
      <c r="A84" s="58"/>
      <c r="B84" s="29" t="s">
        <v>63</v>
      </c>
      <c r="C84" s="29" t="s">
        <v>55</v>
      </c>
      <c r="D84" s="30"/>
      <c r="E84" s="30"/>
      <c r="F84" s="30"/>
      <c r="G84" s="30"/>
      <c r="H84" s="30"/>
      <c r="I84" s="30"/>
      <c r="J84" s="30"/>
      <c r="K84" s="30"/>
    </row>
    <row r="85" spans="1:11" ht="25.5" customHeight="1" x14ac:dyDescent="0.25">
      <c r="A85" s="58"/>
      <c r="B85" s="29" t="s">
        <v>61</v>
      </c>
      <c r="C85" s="29" t="s">
        <v>57</v>
      </c>
      <c r="D85" s="30"/>
      <c r="E85" s="30"/>
      <c r="F85" s="30"/>
      <c r="G85" s="30"/>
      <c r="H85" s="30"/>
      <c r="I85" s="30"/>
      <c r="J85" s="30"/>
      <c r="K85" s="30"/>
    </row>
    <row r="86" spans="1:11" ht="39.75" customHeight="1" x14ac:dyDescent="0.25">
      <c r="A86" s="58" t="s">
        <v>89</v>
      </c>
      <c r="B86" s="29" t="s">
        <v>90</v>
      </c>
      <c r="C86" s="29" t="s">
        <v>59</v>
      </c>
      <c r="D86" s="33">
        <v>0</v>
      </c>
      <c r="E86" s="30">
        <f>D86*E87*E88/10000</f>
        <v>0</v>
      </c>
      <c r="F86" s="30">
        <f>E86*F87*F88/10000</f>
        <v>0</v>
      </c>
      <c r="G86" s="30">
        <f>F86*G87*G88/10000</f>
        <v>0</v>
      </c>
      <c r="H86" s="30">
        <f>G86*H87*H88/10000</f>
        <v>0</v>
      </c>
      <c r="I86" s="30">
        <f t="shared" ref="I86:K86" si="38">H86*I87*I88/10000</f>
        <v>0</v>
      </c>
      <c r="J86" s="30">
        <f t="shared" si="38"/>
        <v>0</v>
      </c>
      <c r="K86" s="30">
        <f t="shared" si="38"/>
        <v>0</v>
      </c>
    </row>
    <row r="87" spans="1:11" ht="51" x14ac:dyDescent="0.25">
      <c r="A87" s="58"/>
      <c r="B87" s="29" t="s">
        <v>63</v>
      </c>
      <c r="C87" s="29" t="s">
        <v>55</v>
      </c>
      <c r="D87" s="30"/>
      <c r="E87" s="30"/>
      <c r="F87" s="30"/>
      <c r="G87" s="30"/>
      <c r="H87" s="30"/>
      <c r="I87" s="30"/>
      <c r="J87" s="30"/>
      <c r="K87" s="30"/>
    </row>
    <row r="88" spans="1:11" ht="26.25" customHeight="1" x14ac:dyDescent="0.25">
      <c r="A88" s="58"/>
      <c r="B88" s="29" t="s">
        <v>61</v>
      </c>
      <c r="C88" s="29" t="s">
        <v>57</v>
      </c>
      <c r="D88" s="30"/>
      <c r="E88" s="30"/>
      <c r="F88" s="30"/>
      <c r="G88" s="30"/>
      <c r="H88" s="30"/>
      <c r="I88" s="30"/>
      <c r="J88" s="30"/>
      <c r="K88" s="30"/>
    </row>
    <row r="89" spans="1:11" ht="28.5" customHeight="1" x14ac:dyDescent="0.25">
      <c r="A89" s="58" t="s">
        <v>91</v>
      </c>
      <c r="B89" s="29" t="s">
        <v>92</v>
      </c>
      <c r="C89" s="29" t="s">
        <v>59</v>
      </c>
      <c r="D89" s="33">
        <v>0</v>
      </c>
      <c r="E89" s="30">
        <f>D89*E90*E91/10000</f>
        <v>0</v>
      </c>
      <c r="F89" s="30">
        <f>E89*F90*F91/10000</f>
        <v>0</v>
      </c>
      <c r="G89" s="30">
        <f>F89*G90*G91/10000</f>
        <v>0</v>
      </c>
      <c r="H89" s="30">
        <f>G89*H90*H91/10000</f>
        <v>0</v>
      </c>
      <c r="I89" s="30">
        <f t="shared" ref="I89:K89" si="39">H89*I90*I91/10000</f>
        <v>0</v>
      </c>
      <c r="J89" s="30">
        <f t="shared" si="39"/>
        <v>0</v>
      </c>
      <c r="K89" s="30">
        <f t="shared" si="39"/>
        <v>0</v>
      </c>
    </row>
    <row r="90" spans="1:11" ht="51.75" customHeight="1" x14ac:dyDescent="0.25">
      <c r="A90" s="58"/>
      <c r="B90" s="29" t="s">
        <v>63</v>
      </c>
      <c r="C90" s="29" t="s">
        <v>55</v>
      </c>
      <c r="D90" s="30"/>
      <c r="E90" s="30"/>
      <c r="F90" s="30"/>
      <c r="G90" s="30"/>
      <c r="H90" s="30"/>
      <c r="I90" s="30"/>
      <c r="J90" s="30"/>
      <c r="K90" s="30"/>
    </row>
    <row r="91" spans="1:11" ht="28.5" customHeight="1" x14ac:dyDescent="0.25">
      <c r="A91" s="58"/>
      <c r="B91" s="29" t="s">
        <v>61</v>
      </c>
      <c r="C91" s="29" t="s">
        <v>57</v>
      </c>
      <c r="D91" s="30"/>
      <c r="E91" s="30"/>
      <c r="F91" s="30"/>
      <c r="G91" s="30"/>
      <c r="H91" s="30"/>
      <c r="I91" s="30"/>
      <c r="J91" s="30"/>
      <c r="K91" s="30"/>
    </row>
    <row r="92" spans="1:11" ht="27.75" customHeight="1" x14ac:dyDescent="0.25">
      <c r="A92" s="58" t="s">
        <v>93</v>
      </c>
      <c r="B92" s="29" t="s">
        <v>94</v>
      </c>
      <c r="C92" s="29" t="s">
        <v>59</v>
      </c>
      <c r="D92" s="33">
        <v>0</v>
      </c>
      <c r="E92" s="30">
        <f>D92*E93*E94/10000</f>
        <v>0</v>
      </c>
      <c r="F92" s="30">
        <f>E92*F93*F94/10000</f>
        <v>0</v>
      </c>
      <c r="G92" s="30">
        <f>F92*G93*G94/10000</f>
        <v>0</v>
      </c>
      <c r="H92" s="30">
        <f>G92*H93*H94/10000</f>
        <v>0</v>
      </c>
      <c r="I92" s="30">
        <f t="shared" ref="I92:K92" si="40">H92*I93*I94/10000</f>
        <v>0</v>
      </c>
      <c r="J92" s="30">
        <f t="shared" si="40"/>
        <v>0</v>
      </c>
      <c r="K92" s="30">
        <f t="shared" si="40"/>
        <v>0</v>
      </c>
    </row>
    <row r="93" spans="1:11" ht="51" x14ac:dyDescent="0.25">
      <c r="A93" s="58"/>
      <c r="B93" s="29" t="s">
        <v>63</v>
      </c>
      <c r="C93" s="29" t="s">
        <v>55</v>
      </c>
      <c r="D93" s="30"/>
      <c r="E93" s="30"/>
      <c r="F93" s="30"/>
      <c r="G93" s="30"/>
      <c r="H93" s="30"/>
      <c r="I93" s="30"/>
      <c r="J93" s="30"/>
      <c r="K93" s="30"/>
    </row>
    <row r="94" spans="1:11" ht="27.75" customHeight="1" x14ac:dyDescent="0.25">
      <c r="A94" s="58"/>
      <c r="B94" s="29" t="s">
        <v>61</v>
      </c>
      <c r="C94" s="29" t="s">
        <v>57</v>
      </c>
      <c r="D94" s="30"/>
      <c r="E94" s="30"/>
      <c r="F94" s="30"/>
      <c r="G94" s="30"/>
      <c r="H94" s="30"/>
      <c r="I94" s="30"/>
      <c r="J94" s="30"/>
      <c r="K94" s="30"/>
    </row>
    <row r="95" spans="1:11" ht="27" customHeight="1" x14ac:dyDescent="0.25">
      <c r="A95" s="58" t="s">
        <v>95</v>
      </c>
      <c r="B95" s="29" t="s">
        <v>96</v>
      </c>
      <c r="C95" s="29" t="s">
        <v>59</v>
      </c>
      <c r="D95" s="33">
        <v>0</v>
      </c>
      <c r="E95" s="30">
        <f>D95*E96*E97/10000</f>
        <v>0</v>
      </c>
      <c r="F95" s="30">
        <f>E95*F96*F97/10000</f>
        <v>0</v>
      </c>
      <c r="G95" s="30">
        <f>F95*G96*G97/10000</f>
        <v>0</v>
      </c>
      <c r="H95" s="30">
        <f>G95*H96*H97/10000</f>
        <v>0</v>
      </c>
      <c r="I95" s="30">
        <f t="shared" ref="I95:K95" si="41">H95*I96*I97/10000</f>
        <v>0</v>
      </c>
      <c r="J95" s="30">
        <f t="shared" si="41"/>
        <v>0</v>
      </c>
      <c r="K95" s="30">
        <f t="shared" si="41"/>
        <v>0</v>
      </c>
    </row>
    <row r="96" spans="1:11" ht="52.5" customHeight="1" x14ac:dyDescent="0.25">
      <c r="A96" s="58"/>
      <c r="B96" s="29" t="s">
        <v>63</v>
      </c>
      <c r="C96" s="29" t="s">
        <v>55</v>
      </c>
      <c r="D96" s="30"/>
      <c r="E96" s="30"/>
      <c r="F96" s="30"/>
      <c r="G96" s="30"/>
      <c r="H96" s="30"/>
      <c r="I96" s="30"/>
      <c r="J96" s="30"/>
      <c r="K96" s="30"/>
    </row>
    <row r="97" spans="1:11" ht="26.25" customHeight="1" x14ac:dyDescent="0.25">
      <c r="A97" s="58"/>
      <c r="B97" s="29" t="s">
        <v>61</v>
      </c>
      <c r="C97" s="29" t="s">
        <v>57</v>
      </c>
      <c r="D97" s="30"/>
      <c r="E97" s="30"/>
      <c r="F97" s="30"/>
      <c r="G97" s="30"/>
      <c r="H97" s="30"/>
      <c r="I97" s="30"/>
      <c r="J97" s="30"/>
      <c r="K97" s="30"/>
    </row>
    <row r="98" spans="1:11" ht="26.25" customHeight="1" x14ac:dyDescent="0.25">
      <c r="A98" s="58" t="s">
        <v>97</v>
      </c>
      <c r="B98" s="29" t="s">
        <v>98</v>
      </c>
      <c r="C98" s="29" t="s">
        <v>59</v>
      </c>
      <c r="D98" s="33">
        <v>0</v>
      </c>
      <c r="E98" s="30">
        <f>D98*E99*E100/10000</f>
        <v>0</v>
      </c>
      <c r="F98" s="30">
        <f>E98*F99*F100/10000</f>
        <v>0</v>
      </c>
      <c r="G98" s="30">
        <f>F98*G99*G100/10000</f>
        <v>0</v>
      </c>
      <c r="H98" s="30">
        <f>G98*H99*H100/10000</f>
        <v>0</v>
      </c>
      <c r="I98" s="30">
        <f t="shared" ref="I98:K98" si="42">H98*I99*I100/10000</f>
        <v>0</v>
      </c>
      <c r="J98" s="30">
        <f t="shared" si="42"/>
        <v>0</v>
      </c>
      <c r="K98" s="30">
        <f t="shared" si="42"/>
        <v>0</v>
      </c>
    </row>
    <row r="99" spans="1:11" ht="57" customHeight="1" x14ac:dyDescent="0.25">
      <c r="A99" s="58"/>
      <c r="B99" s="29" t="s">
        <v>63</v>
      </c>
      <c r="C99" s="29" t="s">
        <v>55</v>
      </c>
      <c r="D99" s="30"/>
      <c r="E99" s="30"/>
      <c r="F99" s="30"/>
      <c r="G99" s="30"/>
      <c r="H99" s="30"/>
      <c r="I99" s="30"/>
      <c r="J99" s="30"/>
      <c r="K99" s="30"/>
    </row>
    <row r="100" spans="1:11" ht="26.25" customHeight="1" x14ac:dyDescent="0.25">
      <c r="A100" s="58"/>
      <c r="B100" s="29" t="s">
        <v>61</v>
      </c>
      <c r="C100" s="29" t="s">
        <v>57</v>
      </c>
      <c r="D100" s="30"/>
      <c r="E100" s="30"/>
      <c r="F100" s="30"/>
      <c r="G100" s="30"/>
      <c r="H100" s="30"/>
      <c r="I100" s="30"/>
      <c r="J100" s="30"/>
      <c r="K100" s="30"/>
    </row>
    <row r="101" spans="1:11" ht="26.25" customHeight="1" x14ac:dyDescent="0.25">
      <c r="A101" s="58" t="s">
        <v>99</v>
      </c>
      <c r="B101" s="29" t="s">
        <v>100</v>
      </c>
      <c r="C101" s="29" t="s">
        <v>59</v>
      </c>
      <c r="D101" s="33">
        <v>0</v>
      </c>
      <c r="E101" s="30">
        <f>D101*E102*E103/10000</f>
        <v>0</v>
      </c>
      <c r="F101" s="30">
        <f>E101*F102*F103/10000</f>
        <v>0</v>
      </c>
      <c r="G101" s="30">
        <f>F101*G102*G103/10000</f>
        <v>0</v>
      </c>
      <c r="H101" s="30">
        <f>G101*H102*H103/10000</f>
        <v>0</v>
      </c>
      <c r="I101" s="30">
        <f t="shared" ref="I101:K101" si="43">H101*I102*I103/10000</f>
        <v>0</v>
      </c>
      <c r="J101" s="30">
        <f t="shared" si="43"/>
        <v>0</v>
      </c>
      <c r="K101" s="30">
        <f t="shared" si="43"/>
        <v>0</v>
      </c>
    </row>
    <row r="102" spans="1:11" ht="52.5" customHeight="1" x14ac:dyDescent="0.25">
      <c r="A102" s="58"/>
      <c r="B102" s="29" t="s">
        <v>63</v>
      </c>
      <c r="C102" s="29" t="s">
        <v>55</v>
      </c>
      <c r="D102" s="30"/>
      <c r="E102" s="30"/>
      <c r="F102" s="30"/>
      <c r="G102" s="30"/>
      <c r="H102" s="30"/>
      <c r="I102" s="30"/>
      <c r="J102" s="30"/>
      <c r="K102" s="30"/>
    </row>
    <row r="103" spans="1:11" ht="26.25" customHeight="1" x14ac:dyDescent="0.25">
      <c r="A103" s="58"/>
      <c r="B103" s="29" t="s">
        <v>61</v>
      </c>
      <c r="C103" s="29" t="s">
        <v>57</v>
      </c>
      <c r="D103" s="30"/>
      <c r="E103" s="30"/>
      <c r="F103" s="30"/>
      <c r="G103" s="30"/>
      <c r="H103" s="30"/>
      <c r="I103" s="30"/>
      <c r="J103" s="30"/>
      <c r="K103" s="30"/>
    </row>
    <row r="104" spans="1:11" ht="26.25" customHeight="1" x14ac:dyDescent="0.25">
      <c r="A104" s="58" t="s">
        <v>101</v>
      </c>
      <c r="B104" s="29" t="s">
        <v>102</v>
      </c>
      <c r="C104" s="29" t="s">
        <v>59</v>
      </c>
      <c r="D104" s="30">
        <v>0</v>
      </c>
      <c r="E104" s="30">
        <f>D104*E105*E106/10000</f>
        <v>0</v>
      </c>
      <c r="F104" s="30">
        <f>E104*F105*F106/10000</f>
        <v>0</v>
      </c>
      <c r="G104" s="30">
        <f>F104*G105*G106/10000</f>
        <v>0</v>
      </c>
      <c r="H104" s="30">
        <f>G104*H105*H106/10000</f>
        <v>0</v>
      </c>
      <c r="I104" s="30">
        <f t="shared" ref="I104:K104" si="44">H104*I105*I106/10000</f>
        <v>0</v>
      </c>
      <c r="J104" s="30">
        <f t="shared" si="44"/>
        <v>0</v>
      </c>
      <c r="K104" s="30">
        <f t="shared" si="44"/>
        <v>0</v>
      </c>
    </row>
    <row r="105" spans="1:11" ht="57.75" customHeight="1" x14ac:dyDescent="0.25">
      <c r="A105" s="58"/>
      <c r="B105" s="29" t="s">
        <v>63</v>
      </c>
      <c r="C105" s="29" t="s">
        <v>55</v>
      </c>
      <c r="D105" s="30"/>
      <c r="E105" s="30"/>
      <c r="F105" s="30"/>
      <c r="G105" s="30"/>
      <c r="H105" s="30"/>
      <c r="I105" s="30"/>
      <c r="J105" s="30"/>
      <c r="K105" s="30"/>
    </row>
    <row r="106" spans="1:11" ht="26.25" customHeight="1" x14ac:dyDescent="0.25">
      <c r="A106" s="58"/>
      <c r="B106" s="29" t="s">
        <v>61</v>
      </c>
      <c r="C106" s="29" t="s">
        <v>57</v>
      </c>
      <c r="D106" s="30"/>
      <c r="E106" s="30"/>
      <c r="F106" s="30"/>
      <c r="G106" s="30"/>
      <c r="H106" s="30"/>
      <c r="I106" s="30"/>
      <c r="J106" s="30"/>
      <c r="K106" s="30"/>
    </row>
    <row r="107" spans="1:11" ht="26.25" customHeight="1" x14ac:dyDescent="0.25">
      <c r="A107" s="58" t="s">
        <v>103</v>
      </c>
      <c r="B107" s="29" t="s">
        <v>104</v>
      </c>
      <c r="C107" s="29" t="s">
        <v>59</v>
      </c>
      <c r="D107" s="30">
        <v>0</v>
      </c>
      <c r="E107" s="30">
        <f>D107*E108*E109/10000</f>
        <v>0</v>
      </c>
      <c r="F107" s="30">
        <f>E107*F108*F109/10000</f>
        <v>0</v>
      </c>
      <c r="G107" s="30">
        <f>F107*G108*G109/10000</f>
        <v>0</v>
      </c>
      <c r="H107" s="30">
        <f>G107*H108*H109/10000</f>
        <v>0</v>
      </c>
      <c r="I107" s="30">
        <f t="shared" ref="I107:K107" si="45">H107*I108*I109/10000</f>
        <v>0</v>
      </c>
      <c r="J107" s="30">
        <f t="shared" si="45"/>
        <v>0</v>
      </c>
      <c r="K107" s="30">
        <f t="shared" si="45"/>
        <v>0</v>
      </c>
    </row>
    <row r="108" spans="1:11" ht="54.75" customHeight="1" x14ac:dyDescent="0.25">
      <c r="A108" s="58"/>
      <c r="B108" s="29" t="s">
        <v>63</v>
      </c>
      <c r="C108" s="29" t="s">
        <v>55</v>
      </c>
      <c r="D108" s="30"/>
      <c r="E108" s="30"/>
      <c r="F108" s="30"/>
      <c r="G108" s="30"/>
      <c r="H108" s="30"/>
      <c r="I108" s="30"/>
      <c r="J108" s="30"/>
      <c r="K108" s="30"/>
    </row>
    <row r="109" spans="1:11" ht="26.25" customHeight="1" x14ac:dyDescent="0.25">
      <c r="A109" s="58"/>
      <c r="B109" s="29" t="s">
        <v>61</v>
      </c>
      <c r="C109" s="29" t="s">
        <v>57</v>
      </c>
      <c r="D109" s="30"/>
      <c r="E109" s="30"/>
      <c r="F109" s="30"/>
      <c r="G109" s="30"/>
      <c r="H109" s="30"/>
      <c r="I109" s="30"/>
      <c r="J109" s="30"/>
      <c r="K109" s="30"/>
    </row>
    <row r="110" spans="1:11" ht="28.5" customHeight="1" x14ac:dyDescent="0.25">
      <c r="A110" s="58" t="s">
        <v>105</v>
      </c>
      <c r="B110" s="29" t="s">
        <v>106</v>
      </c>
      <c r="C110" s="29" t="s">
        <v>59</v>
      </c>
      <c r="D110" s="30">
        <v>0</v>
      </c>
      <c r="E110" s="30">
        <f>D110*E111*E112/10000</f>
        <v>0</v>
      </c>
      <c r="F110" s="30">
        <f>E110*F111*F112/10000</f>
        <v>0</v>
      </c>
      <c r="G110" s="30">
        <f>F110*G111*G112/10000</f>
        <v>0</v>
      </c>
      <c r="H110" s="30">
        <f>G110*H111*H112/10000</f>
        <v>0</v>
      </c>
      <c r="I110" s="30">
        <f t="shared" ref="I110:K110" si="46">H110*I111*I112/10000</f>
        <v>0</v>
      </c>
      <c r="J110" s="30">
        <f t="shared" si="46"/>
        <v>0</v>
      </c>
      <c r="K110" s="30">
        <f t="shared" si="46"/>
        <v>0</v>
      </c>
    </row>
    <row r="111" spans="1:11" ht="51" customHeight="1" x14ac:dyDescent="0.25">
      <c r="A111" s="58"/>
      <c r="B111" s="29" t="s">
        <v>63</v>
      </c>
      <c r="C111" s="29" t="s">
        <v>55</v>
      </c>
      <c r="D111" s="30"/>
      <c r="E111" s="30"/>
      <c r="F111" s="30"/>
      <c r="G111" s="30"/>
      <c r="H111" s="30"/>
      <c r="I111" s="30"/>
      <c r="J111" s="30"/>
      <c r="K111" s="30"/>
    </row>
    <row r="112" spans="1:11" ht="26.25" customHeight="1" x14ac:dyDescent="0.25">
      <c r="A112" s="58"/>
      <c r="B112" s="29" t="s">
        <v>61</v>
      </c>
      <c r="C112" s="29" t="s">
        <v>57</v>
      </c>
      <c r="D112" s="30"/>
      <c r="E112" s="30"/>
      <c r="F112" s="30"/>
      <c r="G112" s="30"/>
      <c r="H112" s="30"/>
      <c r="I112" s="30"/>
      <c r="J112" s="30"/>
      <c r="K112" s="30"/>
    </row>
    <row r="113" spans="1:11" ht="26.25" customHeight="1" x14ac:dyDescent="0.25">
      <c r="A113" s="58" t="s">
        <v>107</v>
      </c>
      <c r="B113" s="29" t="s">
        <v>108</v>
      </c>
      <c r="C113" s="29" t="s">
        <v>59</v>
      </c>
      <c r="D113" s="30">
        <v>0</v>
      </c>
      <c r="E113" s="30">
        <f>D113*E114*E115/10000</f>
        <v>0</v>
      </c>
      <c r="F113" s="30">
        <f>E113*F114*F115/10000</f>
        <v>0</v>
      </c>
      <c r="G113" s="30">
        <f>F113*G114*G115/10000</f>
        <v>0</v>
      </c>
      <c r="H113" s="30">
        <f>G113*H114*H115/10000</f>
        <v>0</v>
      </c>
      <c r="I113" s="30">
        <f t="shared" ref="I113:K113" si="47">H113*I114*I115/10000</f>
        <v>0</v>
      </c>
      <c r="J113" s="30">
        <f t="shared" si="47"/>
        <v>0</v>
      </c>
      <c r="K113" s="30">
        <f t="shared" si="47"/>
        <v>0</v>
      </c>
    </row>
    <row r="114" spans="1:11" ht="56.25" customHeight="1" x14ac:dyDescent="0.25">
      <c r="A114" s="58"/>
      <c r="B114" s="29" t="s">
        <v>63</v>
      </c>
      <c r="C114" s="29" t="s">
        <v>55</v>
      </c>
      <c r="D114" s="30"/>
      <c r="E114" s="30"/>
      <c r="F114" s="30"/>
      <c r="G114" s="30"/>
      <c r="H114" s="30"/>
      <c r="I114" s="30"/>
      <c r="J114" s="30"/>
      <c r="K114" s="30"/>
    </row>
    <row r="115" spans="1:11" ht="26.25" customHeight="1" x14ac:dyDescent="0.25">
      <c r="A115" s="58"/>
      <c r="B115" s="29" t="s">
        <v>61</v>
      </c>
      <c r="C115" s="29" t="s">
        <v>57</v>
      </c>
      <c r="D115" s="30"/>
      <c r="E115" s="30"/>
      <c r="F115" s="30"/>
      <c r="G115" s="30"/>
      <c r="H115" s="30"/>
      <c r="I115" s="30"/>
      <c r="J115" s="30"/>
      <c r="K115" s="30"/>
    </row>
    <row r="116" spans="1:11" ht="26.25" customHeight="1" x14ac:dyDescent="0.25">
      <c r="A116" s="58" t="s">
        <v>109</v>
      </c>
      <c r="B116" s="29" t="s">
        <v>110</v>
      </c>
      <c r="C116" s="29" t="s">
        <v>59</v>
      </c>
      <c r="D116" s="30">
        <v>0</v>
      </c>
      <c r="E116" s="30">
        <f>D116*E117*E118/10000</f>
        <v>0</v>
      </c>
      <c r="F116" s="30">
        <f>E116*F117*F118/10000</f>
        <v>0</v>
      </c>
      <c r="G116" s="30">
        <f>F116*G117*G118/10000</f>
        <v>0</v>
      </c>
      <c r="H116" s="30">
        <f>G116*H117*H118/10000</f>
        <v>0</v>
      </c>
      <c r="I116" s="30">
        <f t="shared" ref="I116:K116" si="48">H116*I117*I118/10000</f>
        <v>0</v>
      </c>
      <c r="J116" s="30">
        <f t="shared" si="48"/>
        <v>0</v>
      </c>
      <c r="K116" s="30">
        <f t="shared" si="48"/>
        <v>0</v>
      </c>
    </row>
    <row r="117" spans="1:11" ht="51" customHeight="1" x14ac:dyDescent="0.25">
      <c r="A117" s="58"/>
      <c r="B117" s="29" t="s">
        <v>63</v>
      </c>
      <c r="C117" s="29" t="s">
        <v>55</v>
      </c>
      <c r="D117" s="30"/>
      <c r="E117" s="30"/>
      <c r="F117" s="30"/>
      <c r="G117" s="30"/>
      <c r="H117" s="30"/>
      <c r="I117" s="30"/>
      <c r="J117" s="30"/>
      <c r="K117" s="30"/>
    </row>
    <row r="118" spans="1:11" ht="26.25" customHeight="1" x14ac:dyDescent="0.25">
      <c r="A118" s="58"/>
      <c r="B118" s="29" t="s">
        <v>61</v>
      </c>
      <c r="C118" s="29" t="s">
        <v>57</v>
      </c>
      <c r="D118" s="30"/>
      <c r="E118" s="30"/>
      <c r="F118" s="30"/>
      <c r="G118" s="30"/>
      <c r="H118" s="30"/>
      <c r="I118" s="30"/>
      <c r="J118" s="30"/>
      <c r="K118" s="30"/>
    </row>
    <row r="119" spans="1:11" ht="26.25" customHeight="1" x14ac:dyDescent="0.25">
      <c r="A119" s="58" t="s">
        <v>111</v>
      </c>
      <c r="B119" s="29" t="s">
        <v>112</v>
      </c>
      <c r="C119" s="29" t="s">
        <v>59</v>
      </c>
      <c r="D119" s="30">
        <v>0</v>
      </c>
      <c r="E119" s="30">
        <f>D119*E120*E121/10000</f>
        <v>0</v>
      </c>
      <c r="F119" s="30">
        <f>E119*F120*F121/10000</f>
        <v>0</v>
      </c>
      <c r="G119" s="30">
        <f>F119*G120*G121/10000</f>
        <v>0</v>
      </c>
      <c r="H119" s="30">
        <f>G119*H120*H121/10000</f>
        <v>0</v>
      </c>
      <c r="I119" s="30">
        <f t="shared" ref="I119:K119" si="49">H119*I120*I121/10000</f>
        <v>0</v>
      </c>
      <c r="J119" s="30">
        <f t="shared" si="49"/>
        <v>0</v>
      </c>
      <c r="K119" s="30">
        <f t="shared" si="49"/>
        <v>0</v>
      </c>
    </row>
    <row r="120" spans="1:11" ht="55.5" customHeight="1" x14ac:dyDescent="0.25">
      <c r="A120" s="58"/>
      <c r="B120" s="29" t="s">
        <v>63</v>
      </c>
      <c r="C120" s="29" t="s">
        <v>55</v>
      </c>
      <c r="D120" s="30"/>
      <c r="E120" s="30"/>
      <c r="F120" s="30"/>
      <c r="G120" s="30"/>
      <c r="H120" s="30"/>
      <c r="I120" s="30"/>
      <c r="J120" s="30"/>
      <c r="K120" s="30"/>
    </row>
    <row r="121" spans="1:11" ht="26.25" customHeight="1" x14ac:dyDescent="0.25">
      <c r="A121" s="58"/>
      <c r="B121" s="29" t="s">
        <v>61</v>
      </c>
      <c r="C121" s="29" t="s">
        <v>57</v>
      </c>
      <c r="D121" s="30"/>
      <c r="E121" s="30"/>
      <c r="F121" s="30"/>
      <c r="G121" s="30"/>
      <c r="H121" s="30"/>
      <c r="I121" s="30"/>
      <c r="J121" s="30"/>
      <c r="K121" s="30"/>
    </row>
    <row r="122" spans="1:11" ht="79.5" customHeight="1" x14ac:dyDescent="0.25">
      <c r="A122" s="58">
        <v>4</v>
      </c>
      <c r="B122" s="29" t="s">
        <v>113</v>
      </c>
      <c r="C122" s="29" t="s">
        <v>59</v>
      </c>
      <c r="D122" s="33">
        <v>0</v>
      </c>
      <c r="E122" s="30">
        <f>D122*E123*E124/10000</f>
        <v>0</v>
      </c>
      <c r="F122" s="30">
        <f>E122*F123*F124/10000</f>
        <v>0</v>
      </c>
      <c r="G122" s="30">
        <f>F122*G123*G124/10000</f>
        <v>0</v>
      </c>
      <c r="H122" s="30">
        <f>G122*H123*H124/10000</f>
        <v>0</v>
      </c>
      <c r="I122" s="30">
        <f t="shared" ref="I122:K122" si="50">H122*I123*I124/10000</f>
        <v>0</v>
      </c>
      <c r="J122" s="30">
        <f t="shared" si="50"/>
        <v>0</v>
      </c>
      <c r="K122" s="30">
        <f t="shared" si="50"/>
        <v>0</v>
      </c>
    </row>
    <row r="123" spans="1:11" ht="51.75" customHeight="1" x14ac:dyDescent="0.25">
      <c r="A123" s="58"/>
      <c r="B123" s="29" t="s">
        <v>63</v>
      </c>
      <c r="C123" s="29" t="s">
        <v>55</v>
      </c>
      <c r="D123" s="30"/>
      <c r="E123" s="30"/>
      <c r="F123" s="30"/>
      <c r="G123" s="30"/>
      <c r="H123" s="30"/>
      <c r="I123" s="30"/>
      <c r="J123" s="30"/>
      <c r="K123" s="30"/>
    </row>
    <row r="124" spans="1:11" ht="27" customHeight="1" x14ac:dyDescent="0.25">
      <c r="A124" s="58"/>
      <c r="B124" s="29" t="s">
        <v>61</v>
      </c>
      <c r="C124" s="29" t="s">
        <v>57</v>
      </c>
      <c r="D124" s="30"/>
      <c r="E124" s="30"/>
      <c r="F124" s="30"/>
      <c r="G124" s="30"/>
      <c r="H124" s="30"/>
      <c r="I124" s="30"/>
      <c r="J124" s="30"/>
      <c r="K124" s="30"/>
    </row>
    <row r="125" spans="1:11" ht="94.5" customHeight="1" x14ac:dyDescent="0.25">
      <c r="A125" s="58" t="s">
        <v>37</v>
      </c>
      <c r="B125" s="29" t="s">
        <v>114</v>
      </c>
      <c r="C125" s="29" t="s">
        <v>59</v>
      </c>
      <c r="D125" s="33">
        <v>0</v>
      </c>
      <c r="E125" s="30">
        <f>D125*E126*E127/10000</f>
        <v>0</v>
      </c>
      <c r="F125" s="30">
        <f>E125*F126*F127/10000</f>
        <v>0</v>
      </c>
      <c r="G125" s="30">
        <f>F125*G126*G127/10000</f>
        <v>0</v>
      </c>
      <c r="H125" s="30">
        <f>G125*H126*H127/10000</f>
        <v>0</v>
      </c>
      <c r="I125" s="30">
        <f t="shared" ref="I125:K125" si="51">H125*I126*I127/10000</f>
        <v>0</v>
      </c>
      <c r="J125" s="30">
        <f t="shared" si="51"/>
        <v>0</v>
      </c>
      <c r="K125" s="30">
        <f t="shared" si="51"/>
        <v>0</v>
      </c>
    </row>
    <row r="126" spans="1:11" ht="54" customHeight="1" x14ac:dyDescent="0.25">
      <c r="A126" s="58"/>
      <c r="B126" s="29" t="s">
        <v>63</v>
      </c>
      <c r="C126" s="29" t="s">
        <v>55</v>
      </c>
      <c r="D126" s="30"/>
      <c r="E126" s="30"/>
      <c r="F126" s="30"/>
      <c r="G126" s="30"/>
      <c r="H126" s="30"/>
      <c r="I126" s="30"/>
      <c r="J126" s="30"/>
      <c r="K126" s="30"/>
    </row>
    <row r="127" spans="1:11" ht="27" customHeight="1" x14ac:dyDescent="0.25">
      <c r="A127" s="58"/>
      <c r="B127" s="29" t="s">
        <v>61</v>
      </c>
      <c r="C127" s="29" t="s">
        <v>57</v>
      </c>
      <c r="D127" s="30"/>
      <c r="E127" s="30"/>
      <c r="F127" s="30"/>
      <c r="G127" s="30"/>
      <c r="H127" s="30"/>
      <c r="I127" s="30"/>
      <c r="J127" s="30"/>
      <c r="K127" s="30"/>
    </row>
    <row r="128" spans="1:11" ht="41.25" customHeight="1" x14ac:dyDescent="0.3">
      <c r="A128" s="59"/>
      <c r="B128" s="59"/>
      <c r="C128" s="59"/>
      <c r="D128" s="59"/>
      <c r="E128" s="59"/>
      <c r="F128" s="59"/>
      <c r="G128" s="59"/>
      <c r="H128" s="59"/>
      <c r="I128" s="6"/>
      <c r="J128" s="6"/>
      <c r="K128" s="6"/>
    </row>
    <row r="129" spans="1:11" ht="13.5" customHeight="1" x14ac:dyDescent="0.25">
      <c r="A129" s="52" t="s">
        <v>0</v>
      </c>
      <c r="B129" s="52" t="s">
        <v>1</v>
      </c>
      <c r="C129" s="52" t="s">
        <v>2</v>
      </c>
      <c r="D129" s="9" t="s">
        <v>3</v>
      </c>
      <c r="E129" s="9" t="s">
        <v>4</v>
      </c>
      <c r="F129" s="52" t="s">
        <v>5</v>
      </c>
      <c r="G129" s="52"/>
      <c r="H129" s="52"/>
      <c r="I129" s="52"/>
      <c r="J129" s="52"/>
      <c r="K129" s="52"/>
    </row>
    <row r="130" spans="1:11" ht="26.25" customHeight="1" x14ac:dyDescent="0.25">
      <c r="A130" s="52"/>
      <c r="B130" s="52"/>
      <c r="C130" s="52"/>
      <c r="D130" s="10">
        <v>2017</v>
      </c>
      <c r="E130" s="9">
        <v>2018</v>
      </c>
      <c r="F130" s="10">
        <v>2019</v>
      </c>
      <c r="G130" s="10">
        <v>2020</v>
      </c>
      <c r="H130" s="10">
        <v>2021</v>
      </c>
      <c r="I130" s="10">
        <v>2022</v>
      </c>
      <c r="J130" s="10">
        <v>2023</v>
      </c>
      <c r="K130" s="10">
        <v>2024</v>
      </c>
    </row>
    <row r="131" spans="1:11" ht="18" customHeight="1" x14ac:dyDescent="0.25">
      <c r="A131" s="20" t="s">
        <v>115</v>
      </c>
      <c r="B131" s="52" t="s">
        <v>116</v>
      </c>
      <c r="C131" s="52"/>
      <c r="D131" s="52"/>
      <c r="E131" s="52"/>
      <c r="F131" s="52"/>
      <c r="G131" s="52"/>
      <c r="H131" s="52"/>
      <c r="I131" s="52"/>
      <c r="J131" s="52"/>
      <c r="K131" s="52"/>
    </row>
    <row r="132" spans="1:11" ht="33.75" customHeight="1" x14ac:dyDescent="0.25">
      <c r="A132" s="58">
        <v>1</v>
      </c>
      <c r="B132" s="12" t="s">
        <v>117</v>
      </c>
      <c r="C132" s="24" t="s">
        <v>59</v>
      </c>
      <c r="D132" s="30">
        <f>D135+D144</f>
        <v>0</v>
      </c>
      <c r="E132" s="30">
        <f>E135+E144</f>
        <v>0</v>
      </c>
      <c r="F132" s="30">
        <f>F135+F144</f>
        <v>0</v>
      </c>
      <c r="G132" s="30">
        <f>G135+G144</f>
        <v>0</v>
      </c>
      <c r="H132" s="30">
        <f>H135+H144</f>
        <v>0</v>
      </c>
      <c r="I132" s="30">
        <f t="shared" ref="I132:K132" si="52">I135+I144</f>
        <v>0</v>
      </c>
      <c r="J132" s="30">
        <f t="shared" si="52"/>
        <v>0</v>
      </c>
      <c r="K132" s="30">
        <f t="shared" si="52"/>
        <v>0</v>
      </c>
    </row>
    <row r="133" spans="1:11" ht="53.25" customHeight="1" x14ac:dyDescent="0.25">
      <c r="A133" s="58"/>
      <c r="B133" s="12" t="s">
        <v>63</v>
      </c>
      <c r="C133" s="24" t="s">
        <v>55</v>
      </c>
      <c r="D133" s="30"/>
      <c r="E133" s="30" t="e">
        <f>(D135*E136+D144*E145)/D132</f>
        <v>#DIV/0!</v>
      </c>
      <c r="F133" s="30" t="e">
        <f>(E135*F136+E144*F145)/E132</f>
        <v>#DIV/0!</v>
      </c>
      <c r="G133" s="30" t="e">
        <f>(F135*G136+F144*G145)/F132</f>
        <v>#DIV/0!</v>
      </c>
      <c r="H133" s="30" t="e">
        <f>(G135*H136+G144*H145)/G132</f>
        <v>#DIV/0!</v>
      </c>
      <c r="I133" s="30" t="e">
        <f t="shared" ref="I133:K133" si="53">(H135*I136+H144*I145)/H132</f>
        <v>#DIV/0!</v>
      </c>
      <c r="J133" s="30" t="e">
        <f t="shared" si="53"/>
        <v>#DIV/0!</v>
      </c>
      <c r="K133" s="30" t="e">
        <f t="shared" si="53"/>
        <v>#DIV/0!</v>
      </c>
    </row>
    <row r="134" spans="1:11" ht="25.5" customHeight="1" x14ac:dyDescent="0.25">
      <c r="A134" s="58"/>
      <c r="B134" s="12" t="s">
        <v>61</v>
      </c>
      <c r="C134" s="24" t="s">
        <v>57</v>
      </c>
      <c r="D134" s="30"/>
      <c r="E134" s="30" t="e">
        <f>E132/D132/E133*10000</f>
        <v>#DIV/0!</v>
      </c>
      <c r="F134" s="30" t="e">
        <f>F132/E132/F133*10000</f>
        <v>#DIV/0!</v>
      </c>
      <c r="G134" s="30" t="e">
        <f>G132/F132/G133*10000</f>
        <v>#DIV/0!</v>
      </c>
      <c r="H134" s="30" t="e">
        <f>H132/G132/H133*10000</f>
        <v>#DIV/0!</v>
      </c>
      <c r="I134" s="30" t="e">
        <f t="shared" ref="I134:K134" si="54">I132/H132/I133*10000</f>
        <v>#DIV/0!</v>
      </c>
      <c r="J134" s="30" t="e">
        <f t="shared" si="54"/>
        <v>#DIV/0!</v>
      </c>
      <c r="K134" s="30" t="e">
        <f t="shared" si="54"/>
        <v>#DIV/0!</v>
      </c>
    </row>
    <row r="135" spans="1:11" ht="39.75" customHeight="1" x14ac:dyDescent="0.25">
      <c r="A135" s="58" t="s">
        <v>12</v>
      </c>
      <c r="B135" s="12" t="s">
        <v>118</v>
      </c>
      <c r="C135" s="24" t="s">
        <v>59</v>
      </c>
      <c r="D135" s="30">
        <f>D138+D140+D142</f>
        <v>0</v>
      </c>
      <c r="E135" s="30">
        <f>E138+E140+E142</f>
        <v>0</v>
      </c>
      <c r="F135" s="30">
        <f>F138+F140+F142</f>
        <v>0</v>
      </c>
      <c r="G135" s="30">
        <f>G138+G140+G142</f>
        <v>0</v>
      </c>
      <c r="H135" s="30">
        <f>H138+H140+H142</f>
        <v>0</v>
      </c>
      <c r="I135" s="30">
        <f t="shared" ref="I135:K135" si="55">I138+I140+I142</f>
        <v>0</v>
      </c>
      <c r="J135" s="30">
        <f t="shared" si="55"/>
        <v>0</v>
      </c>
      <c r="K135" s="30">
        <f t="shared" si="55"/>
        <v>0</v>
      </c>
    </row>
    <row r="136" spans="1:11" ht="51" x14ac:dyDescent="0.25">
      <c r="A136" s="58"/>
      <c r="B136" s="12" t="s">
        <v>63</v>
      </c>
      <c r="C136" s="24" t="s">
        <v>55</v>
      </c>
      <c r="D136" s="30"/>
      <c r="E136" s="30" t="e">
        <f>(D138*E139+D140*E141+D142*E143)/D135</f>
        <v>#DIV/0!</v>
      </c>
      <c r="F136" s="30" t="e">
        <f>(E138*F139+E140*F141+E142*F143)/E135</f>
        <v>#DIV/0!</v>
      </c>
      <c r="G136" s="30" t="e">
        <f>(F138*G139+F140*G141+F142*G143)/F135</f>
        <v>#DIV/0!</v>
      </c>
      <c r="H136" s="30" t="e">
        <f>(G138*H139+G140*H141+G142*H143)/G135</f>
        <v>#DIV/0!</v>
      </c>
      <c r="I136" s="30" t="e">
        <f t="shared" ref="I136:K136" si="56">(H138*I139+H140*I141+H142*I143)/H135</f>
        <v>#DIV/0!</v>
      </c>
      <c r="J136" s="30" t="e">
        <f t="shared" si="56"/>
        <v>#DIV/0!</v>
      </c>
      <c r="K136" s="30" t="e">
        <f t="shared" si="56"/>
        <v>#DIV/0!</v>
      </c>
    </row>
    <row r="137" spans="1:11" ht="26.25" customHeight="1" x14ac:dyDescent="0.25">
      <c r="A137" s="58"/>
      <c r="B137" s="12" t="s">
        <v>61</v>
      </c>
      <c r="C137" s="24" t="s">
        <v>57</v>
      </c>
      <c r="D137" s="30"/>
      <c r="E137" s="30"/>
      <c r="F137" s="30"/>
      <c r="G137" s="30"/>
      <c r="H137" s="30"/>
      <c r="I137" s="30"/>
      <c r="J137" s="30"/>
      <c r="K137" s="30"/>
    </row>
    <row r="138" spans="1:11" s="1" customFormat="1" ht="28.5" customHeight="1" x14ac:dyDescent="0.25">
      <c r="A138" s="56" t="s">
        <v>119</v>
      </c>
      <c r="B138" s="34" t="s">
        <v>120</v>
      </c>
      <c r="C138" s="24" t="s">
        <v>59</v>
      </c>
      <c r="D138" s="30">
        <v>0</v>
      </c>
      <c r="E138" s="30">
        <f>D138*E139*E137/10000</f>
        <v>0</v>
      </c>
      <c r="F138" s="30">
        <f>E138*F139*F137/10000</f>
        <v>0</v>
      </c>
      <c r="G138" s="30">
        <f>F138*G139*G137/10000</f>
        <v>0</v>
      </c>
      <c r="H138" s="30">
        <f>G138*H139*H137/10000</f>
        <v>0</v>
      </c>
      <c r="I138" s="30">
        <f t="shared" ref="I138:K138" si="57">H138*I139*I137/10000</f>
        <v>0</v>
      </c>
      <c r="J138" s="30">
        <f t="shared" si="57"/>
        <v>0</v>
      </c>
      <c r="K138" s="30">
        <f t="shared" si="57"/>
        <v>0</v>
      </c>
    </row>
    <row r="139" spans="1:11" s="1" customFormat="1" ht="26.25" customHeight="1" x14ac:dyDescent="0.25">
      <c r="A139" s="56"/>
      <c r="B139" s="34" t="s">
        <v>121</v>
      </c>
      <c r="C139" s="24" t="s">
        <v>57</v>
      </c>
      <c r="D139" s="30"/>
      <c r="E139" s="30"/>
      <c r="F139" s="30"/>
      <c r="G139" s="30"/>
      <c r="H139" s="30"/>
      <c r="I139" s="30"/>
      <c r="J139" s="30"/>
      <c r="K139" s="30"/>
    </row>
    <row r="140" spans="1:11" s="1" customFormat="1" ht="26.25" customHeight="1" x14ac:dyDescent="0.25">
      <c r="A140" s="56" t="s">
        <v>122</v>
      </c>
      <c r="B140" s="34" t="s">
        <v>123</v>
      </c>
      <c r="C140" s="24" t="s">
        <v>59</v>
      </c>
      <c r="D140" s="30">
        <v>0</v>
      </c>
      <c r="E140" s="30">
        <f>D140*E141*E137/10000</f>
        <v>0</v>
      </c>
      <c r="F140" s="30">
        <f>E140*F141*F137/10000</f>
        <v>0</v>
      </c>
      <c r="G140" s="30">
        <f>F140*G141*G137/10000</f>
        <v>0</v>
      </c>
      <c r="H140" s="30">
        <f>G140*H141*H137/10000</f>
        <v>0</v>
      </c>
      <c r="I140" s="30">
        <f t="shared" ref="I140:K140" si="58">H140*I141*I137/10000</f>
        <v>0</v>
      </c>
      <c r="J140" s="30">
        <f t="shared" si="58"/>
        <v>0</v>
      </c>
      <c r="K140" s="30">
        <f t="shared" si="58"/>
        <v>0</v>
      </c>
    </row>
    <row r="141" spans="1:11" s="1" customFormat="1" ht="26.25" customHeight="1" x14ac:dyDescent="0.25">
      <c r="A141" s="56"/>
      <c r="B141" s="34" t="s">
        <v>121</v>
      </c>
      <c r="C141" s="24" t="s">
        <v>55</v>
      </c>
      <c r="D141" s="30"/>
      <c r="E141" s="30"/>
      <c r="F141" s="30"/>
      <c r="G141" s="30"/>
      <c r="H141" s="30"/>
      <c r="I141" s="30"/>
      <c r="J141" s="30"/>
      <c r="K141" s="30"/>
    </row>
    <row r="142" spans="1:11" s="1" customFormat="1" ht="42" customHeight="1" x14ac:dyDescent="0.25">
      <c r="A142" s="56" t="s">
        <v>124</v>
      </c>
      <c r="B142" s="34" t="s">
        <v>125</v>
      </c>
      <c r="C142" s="24" t="s">
        <v>59</v>
      </c>
      <c r="D142" s="30">
        <v>0</v>
      </c>
      <c r="E142" s="30">
        <f>D142*E143*E137/10000</f>
        <v>0</v>
      </c>
      <c r="F142" s="30">
        <f>E142*F143*F137/10000</f>
        <v>0</v>
      </c>
      <c r="G142" s="30">
        <f>F142*G143*G137/10000</f>
        <v>0</v>
      </c>
      <c r="H142" s="30">
        <f>G142*H143*H137/10000</f>
        <v>0</v>
      </c>
      <c r="I142" s="30">
        <f t="shared" ref="I142:K142" si="59">H142*I143*I137/10000</f>
        <v>0</v>
      </c>
      <c r="J142" s="30">
        <f t="shared" si="59"/>
        <v>0</v>
      </c>
      <c r="K142" s="30">
        <f t="shared" si="59"/>
        <v>0</v>
      </c>
    </row>
    <row r="143" spans="1:11" s="1" customFormat="1" ht="26.25" customHeight="1" x14ac:dyDescent="0.25">
      <c r="A143" s="56"/>
      <c r="B143" s="34" t="s">
        <v>121</v>
      </c>
      <c r="C143" s="24" t="s">
        <v>57</v>
      </c>
      <c r="D143" s="30"/>
      <c r="E143" s="30"/>
      <c r="F143" s="30"/>
      <c r="G143" s="30"/>
      <c r="H143" s="30"/>
      <c r="I143" s="30"/>
      <c r="J143" s="30"/>
      <c r="K143" s="30"/>
    </row>
    <row r="144" spans="1:11" ht="39.75" customHeight="1" x14ac:dyDescent="0.25">
      <c r="A144" s="58" t="s">
        <v>14</v>
      </c>
      <c r="B144" s="12" t="s">
        <v>126</v>
      </c>
      <c r="C144" s="13" t="s">
        <v>59</v>
      </c>
      <c r="D144" s="30">
        <f>D147+D149+D151</f>
        <v>0</v>
      </c>
      <c r="E144" s="30">
        <f>E147+E149+E151</f>
        <v>0</v>
      </c>
      <c r="F144" s="30">
        <f>F147+F149+F151</f>
        <v>0</v>
      </c>
      <c r="G144" s="30">
        <f>G147+G149+G151</f>
        <v>0</v>
      </c>
      <c r="H144" s="30">
        <f>H147+H149+H151</f>
        <v>0</v>
      </c>
      <c r="I144" s="30">
        <f t="shared" ref="I144:K144" si="60">I147+I149+I151</f>
        <v>0</v>
      </c>
      <c r="J144" s="30">
        <f t="shared" si="60"/>
        <v>0</v>
      </c>
      <c r="K144" s="30">
        <f t="shared" si="60"/>
        <v>0</v>
      </c>
    </row>
    <row r="145" spans="1:12" ht="51.75" customHeight="1" x14ac:dyDescent="0.25">
      <c r="A145" s="58"/>
      <c r="B145" s="12" t="s">
        <v>63</v>
      </c>
      <c r="C145" s="13" t="s">
        <v>127</v>
      </c>
      <c r="D145" s="30"/>
      <c r="E145" s="30" t="e">
        <f>(D147*E148+D149*E150+D151*E152)/D144</f>
        <v>#DIV/0!</v>
      </c>
      <c r="F145" s="30" t="e">
        <f>(E147*F148+E149*F150+E151*F152)/E144</f>
        <v>#DIV/0!</v>
      </c>
      <c r="G145" s="30" t="e">
        <f>(F147*G148+F149*G150+F151*G152)/F144</f>
        <v>#DIV/0!</v>
      </c>
      <c r="H145" s="30" t="e">
        <f>(G147*H148+G149*H150+G151*H152)/G144</f>
        <v>#DIV/0!</v>
      </c>
      <c r="I145" s="30" t="e">
        <f t="shared" ref="I145:K145" si="61">(H147*I148+H149*I150+H151*I152)/H144</f>
        <v>#DIV/0!</v>
      </c>
      <c r="J145" s="30" t="e">
        <f t="shared" si="61"/>
        <v>#DIV/0!</v>
      </c>
      <c r="K145" s="30" t="e">
        <f t="shared" si="61"/>
        <v>#DIV/0!</v>
      </c>
    </row>
    <row r="146" spans="1:12" ht="25.5" x14ac:dyDescent="0.25">
      <c r="A146" s="58"/>
      <c r="B146" s="12" t="s">
        <v>61</v>
      </c>
      <c r="C146" s="13" t="s">
        <v>57</v>
      </c>
      <c r="D146" s="16"/>
      <c r="E146" s="30"/>
      <c r="F146" s="30"/>
      <c r="G146" s="30"/>
      <c r="H146" s="30"/>
      <c r="I146" s="30"/>
      <c r="J146" s="30"/>
      <c r="K146" s="30"/>
    </row>
    <row r="147" spans="1:12" s="1" customFormat="1" ht="24.75" customHeight="1" x14ac:dyDescent="0.25">
      <c r="A147" s="56" t="s">
        <v>128</v>
      </c>
      <c r="B147" s="34" t="s">
        <v>120</v>
      </c>
      <c r="C147" s="13" t="s">
        <v>59</v>
      </c>
      <c r="D147" s="16">
        <v>0</v>
      </c>
      <c r="E147" s="30">
        <f>D147*E148*E146/10000</f>
        <v>0</v>
      </c>
      <c r="F147" s="30">
        <f>E147*F148*F146/10000</f>
        <v>0</v>
      </c>
      <c r="G147" s="30">
        <f>F147*G148*G146/10000</f>
        <v>0</v>
      </c>
      <c r="H147" s="30">
        <f>G147*H148*H146/10000</f>
        <v>0</v>
      </c>
      <c r="I147" s="30">
        <f t="shared" ref="I147:K147" si="62">H147*I148*I146/10000</f>
        <v>0</v>
      </c>
      <c r="J147" s="30">
        <f t="shared" si="62"/>
        <v>0</v>
      </c>
      <c r="K147" s="30">
        <f t="shared" si="62"/>
        <v>0</v>
      </c>
    </row>
    <row r="148" spans="1:12" s="1" customFormat="1" ht="25.5" x14ac:dyDescent="0.25">
      <c r="A148" s="56"/>
      <c r="B148" s="34" t="s">
        <v>121</v>
      </c>
      <c r="C148" s="13" t="s">
        <v>57</v>
      </c>
      <c r="D148" s="30"/>
      <c r="E148" s="30"/>
      <c r="F148" s="30"/>
      <c r="G148" s="30"/>
      <c r="H148" s="30"/>
      <c r="I148" s="30"/>
      <c r="J148" s="30"/>
      <c r="K148" s="30"/>
    </row>
    <row r="149" spans="1:12" s="1" customFormat="1" ht="26.25" customHeight="1" x14ac:dyDescent="0.25">
      <c r="A149" s="56" t="s">
        <v>129</v>
      </c>
      <c r="B149" s="34" t="s">
        <v>123</v>
      </c>
      <c r="C149" s="13" t="s">
        <v>59</v>
      </c>
      <c r="D149" s="16">
        <v>0</v>
      </c>
      <c r="E149" s="30">
        <f>D149*E150*E146/10000</f>
        <v>0</v>
      </c>
      <c r="F149" s="30">
        <f>E149*F150*F146/10000</f>
        <v>0</v>
      </c>
      <c r="G149" s="30">
        <f>F149*G150*G146/10000</f>
        <v>0</v>
      </c>
      <c r="H149" s="30">
        <f>G149*H150*H146/10000</f>
        <v>0</v>
      </c>
      <c r="I149" s="30">
        <f t="shared" ref="I149:K149" si="63">H149*I150*I146/10000</f>
        <v>0</v>
      </c>
      <c r="J149" s="30">
        <f t="shared" si="63"/>
        <v>0</v>
      </c>
      <c r="K149" s="30">
        <f t="shared" si="63"/>
        <v>0</v>
      </c>
    </row>
    <row r="150" spans="1:12" s="1" customFormat="1" ht="51" customHeight="1" x14ac:dyDescent="0.25">
      <c r="A150" s="56"/>
      <c r="B150" s="34" t="s">
        <v>121</v>
      </c>
      <c r="C150" s="13" t="s">
        <v>55</v>
      </c>
      <c r="D150" s="30"/>
      <c r="E150" s="30"/>
      <c r="F150" s="30"/>
      <c r="G150" s="30"/>
      <c r="H150" s="30"/>
      <c r="I150" s="30"/>
      <c r="J150" s="30"/>
      <c r="K150" s="30"/>
    </row>
    <row r="151" spans="1:12" s="1" customFormat="1" ht="41.25" customHeight="1" x14ac:dyDescent="0.25">
      <c r="A151" s="56" t="s">
        <v>130</v>
      </c>
      <c r="B151" s="34" t="s">
        <v>125</v>
      </c>
      <c r="C151" s="13" t="s">
        <v>59</v>
      </c>
      <c r="D151" s="16">
        <v>0</v>
      </c>
      <c r="E151" s="30">
        <f>D151*E152*E146/10000</f>
        <v>0</v>
      </c>
      <c r="F151" s="30">
        <f>E151*F152*F146/10000</f>
        <v>0</v>
      </c>
      <c r="G151" s="30">
        <f>F151*G152*G146/10000</f>
        <v>0</v>
      </c>
      <c r="H151" s="30">
        <f>G151*H152*H146/10000</f>
        <v>0</v>
      </c>
      <c r="I151" s="30">
        <f t="shared" ref="I151:K151" si="64">H151*I152*I146/10000</f>
        <v>0</v>
      </c>
      <c r="J151" s="30">
        <f t="shared" si="64"/>
        <v>0</v>
      </c>
      <c r="K151" s="30">
        <f t="shared" si="64"/>
        <v>0</v>
      </c>
    </row>
    <row r="152" spans="1:12" s="1" customFormat="1" ht="25.5" x14ac:dyDescent="0.25">
      <c r="A152" s="56"/>
      <c r="B152" s="34" t="s">
        <v>121</v>
      </c>
      <c r="C152" s="13" t="s">
        <v>57</v>
      </c>
      <c r="D152" s="30"/>
      <c r="E152" s="30"/>
      <c r="F152" s="30"/>
      <c r="G152" s="30"/>
      <c r="H152" s="30"/>
      <c r="I152" s="30"/>
      <c r="J152" s="30"/>
      <c r="K152" s="30"/>
    </row>
    <row r="153" spans="1:12" ht="43.5" customHeight="1" x14ac:dyDescent="0.3">
      <c r="A153" s="59"/>
      <c r="B153" s="59"/>
      <c r="C153" s="59"/>
      <c r="D153" s="59"/>
      <c r="E153" s="59"/>
      <c r="F153" s="59"/>
      <c r="G153" s="59"/>
      <c r="H153" s="59"/>
      <c r="I153" s="6"/>
      <c r="J153" s="6"/>
      <c r="K153" s="6"/>
    </row>
    <row r="154" spans="1:12" ht="22.5" customHeight="1" x14ac:dyDescent="0.25">
      <c r="A154" s="52" t="s">
        <v>0</v>
      </c>
      <c r="B154" s="52" t="s">
        <v>1</v>
      </c>
      <c r="C154" s="52" t="s">
        <v>2</v>
      </c>
      <c r="D154" s="9" t="s">
        <v>3</v>
      </c>
      <c r="E154" s="9" t="s">
        <v>4</v>
      </c>
      <c r="F154" s="52" t="s">
        <v>5</v>
      </c>
      <c r="G154" s="52"/>
      <c r="H154" s="52"/>
      <c r="I154" s="52"/>
      <c r="J154" s="52"/>
      <c r="K154" s="52"/>
    </row>
    <row r="155" spans="1:12" x14ac:dyDescent="0.25">
      <c r="A155" s="52"/>
      <c r="B155" s="52"/>
      <c r="C155" s="52"/>
      <c r="D155" s="10">
        <v>2017</v>
      </c>
      <c r="E155" s="9">
        <v>2018</v>
      </c>
      <c r="F155" s="10">
        <v>2019</v>
      </c>
      <c r="G155" s="10">
        <v>2020</v>
      </c>
      <c r="H155" s="10">
        <v>2021</v>
      </c>
      <c r="I155" s="10">
        <v>2022</v>
      </c>
      <c r="J155" s="10">
        <v>2023</v>
      </c>
      <c r="K155" s="10">
        <v>2024</v>
      </c>
    </row>
    <row r="156" spans="1:12" ht="15" customHeight="1" x14ac:dyDescent="0.25">
      <c r="A156" s="35" t="s">
        <v>131</v>
      </c>
      <c r="B156" s="64" t="s">
        <v>132</v>
      </c>
      <c r="C156" s="64"/>
      <c r="D156" s="64"/>
      <c r="E156" s="64"/>
      <c r="F156" s="64"/>
      <c r="G156" s="64"/>
      <c r="H156" s="64"/>
      <c r="I156" s="64"/>
      <c r="J156" s="64"/>
      <c r="K156" s="64"/>
    </row>
    <row r="157" spans="1:12" ht="21.75" customHeight="1" x14ac:dyDescent="0.25">
      <c r="A157" s="27" t="s">
        <v>133</v>
      </c>
      <c r="B157" s="36" t="s">
        <v>134</v>
      </c>
      <c r="C157" s="37" t="s">
        <v>135</v>
      </c>
      <c r="D157" s="24">
        <v>0</v>
      </c>
      <c r="E157" s="24">
        <v>0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1"/>
    </row>
    <row r="158" spans="1:12" x14ac:dyDescent="0.25">
      <c r="A158" s="27" t="s">
        <v>30</v>
      </c>
      <c r="B158" s="36" t="s">
        <v>136</v>
      </c>
      <c r="C158" s="37" t="s">
        <v>137</v>
      </c>
      <c r="D158" s="24">
        <v>0</v>
      </c>
      <c r="E158" s="24">
        <v>0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63"/>
    </row>
    <row r="159" spans="1:12" x14ac:dyDescent="0.25">
      <c r="A159" s="27" t="s">
        <v>32</v>
      </c>
      <c r="B159" s="36" t="s">
        <v>138</v>
      </c>
      <c r="C159" s="37" t="s">
        <v>137</v>
      </c>
      <c r="D159" s="24">
        <v>0</v>
      </c>
      <c r="E159" s="24">
        <v>0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63"/>
    </row>
    <row r="160" spans="1:12" x14ac:dyDescent="0.25">
      <c r="A160" s="27" t="s">
        <v>34</v>
      </c>
      <c r="B160" s="36" t="s">
        <v>139</v>
      </c>
      <c r="C160" s="37" t="s">
        <v>135</v>
      </c>
      <c r="D160" s="24">
        <v>0</v>
      </c>
      <c r="E160" s="24">
        <v>0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63"/>
    </row>
    <row r="161" spans="1:12" x14ac:dyDescent="0.25">
      <c r="A161" s="27" t="s">
        <v>37</v>
      </c>
      <c r="B161" s="36" t="s">
        <v>140</v>
      </c>
      <c r="C161" s="37" t="s">
        <v>135</v>
      </c>
      <c r="D161" s="24">
        <v>0</v>
      </c>
      <c r="E161" s="24">
        <v>0</v>
      </c>
      <c r="F161" s="24">
        <v>0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63"/>
    </row>
    <row r="162" spans="1:12" x14ac:dyDescent="0.25">
      <c r="A162" s="27" t="s">
        <v>43</v>
      </c>
      <c r="B162" s="36" t="s">
        <v>141</v>
      </c>
      <c r="C162" s="37" t="s">
        <v>137</v>
      </c>
      <c r="D162" s="24">
        <v>0</v>
      </c>
      <c r="E162" s="24">
        <v>0</v>
      </c>
      <c r="F162" s="24"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63"/>
    </row>
    <row r="163" spans="1:12" x14ac:dyDescent="0.25">
      <c r="A163" s="27" t="s">
        <v>45</v>
      </c>
      <c r="B163" s="36" t="s">
        <v>142</v>
      </c>
      <c r="C163" s="37" t="s">
        <v>135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63"/>
    </row>
    <row r="164" spans="1:12" x14ac:dyDescent="0.25">
      <c r="A164" s="27" t="s">
        <v>48</v>
      </c>
      <c r="B164" s="36" t="s">
        <v>143</v>
      </c>
      <c r="C164" s="37" t="s">
        <v>135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</row>
    <row r="165" spans="1:12" x14ac:dyDescent="0.25">
      <c r="A165" s="27" t="s">
        <v>144</v>
      </c>
      <c r="B165" s="36" t="s">
        <v>145</v>
      </c>
      <c r="C165" s="37" t="s">
        <v>146</v>
      </c>
      <c r="D165" s="24">
        <v>0</v>
      </c>
      <c r="E165" s="24">
        <v>0</v>
      </c>
      <c r="F165" s="24">
        <v>0</v>
      </c>
      <c r="G165" s="24">
        <v>0</v>
      </c>
      <c r="H165" s="24">
        <v>0</v>
      </c>
      <c r="I165" s="24">
        <v>0</v>
      </c>
      <c r="J165" s="24">
        <v>0</v>
      </c>
      <c r="K165" s="24">
        <v>0</v>
      </c>
    </row>
    <row r="166" spans="1:12" x14ac:dyDescent="0.25">
      <c r="A166" s="27" t="s">
        <v>147</v>
      </c>
      <c r="B166" s="36" t="s">
        <v>148</v>
      </c>
      <c r="C166" s="37" t="s">
        <v>149</v>
      </c>
      <c r="D166" s="24">
        <v>0</v>
      </c>
      <c r="E166" s="24">
        <v>0</v>
      </c>
      <c r="F166" s="24">
        <v>0</v>
      </c>
      <c r="G166" s="24">
        <v>0</v>
      </c>
      <c r="H166" s="24">
        <v>0</v>
      </c>
      <c r="I166" s="24">
        <v>0</v>
      </c>
      <c r="J166" s="24">
        <v>0</v>
      </c>
      <c r="K166" s="24">
        <v>0</v>
      </c>
    </row>
    <row r="167" spans="1:12" x14ac:dyDescent="0.25">
      <c r="A167" s="27" t="s">
        <v>150</v>
      </c>
      <c r="B167" s="36" t="s">
        <v>151</v>
      </c>
      <c r="C167" s="37" t="s">
        <v>137</v>
      </c>
      <c r="D167" s="24">
        <v>0</v>
      </c>
      <c r="E167" s="24">
        <v>0</v>
      </c>
      <c r="F167" s="24">
        <v>0</v>
      </c>
      <c r="G167" s="24">
        <v>0</v>
      </c>
      <c r="H167" s="24">
        <v>0</v>
      </c>
      <c r="I167" s="24">
        <v>0</v>
      </c>
      <c r="J167" s="24">
        <v>0</v>
      </c>
      <c r="K167" s="24">
        <v>0</v>
      </c>
    </row>
    <row r="168" spans="1:12" x14ac:dyDescent="0.25">
      <c r="A168" s="27" t="s">
        <v>152</v>
      </c>
      <c r="B168" s="36" t="s">
        <v>153</v>
      </c>
      <c r="C168" s="37" t="s">
        <v>135</v>
      </c>
      <c r="D168" s="24">
        <v>0</v>
      </c>
      <c r="E168" s="24">
        <v>0</v>
      </c>
      <c r="F168" s="24">
        <v>0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</row>
    <row r="169" spans="1:12" x14ac:dyDescent="0.25">
      <c r="A169" s="27" t="s">
        <v>154</v>
      </c>
      <c r="B169" s="36" t="s">
        <v>155</v>
      </c>
      <c r="C169" s="37" t="s">
        <v>156</v>
      </c>
      <c r="D169" s="24">
        <v>0</v>
      </c>
      <c r="E169" s="24">
        <v>0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</row>
    <row r="170" spans="1:12" ht="63.75" x14ac:dyDescent="0.25">
      <c r="A170" s="27" t="s">
        <v>157</v>
      </c>
      <c r="B170" s="36" t="s">
        <v>158</v>
      </c>
      <c r="C170" s="37" t="s">
        <v>137</v>
      </c>
      <c r="D170" s="24">
        <v>0</v>
      </c>
      <c r="E170" s="24">
        <v>0</v>
      </c>
      <c r="F170" s="24">
        <v>0</v>
      </c>
      <c r="G170" s="24">
        <v>0</v>
      </c>
      <c r="H170" s="24">
        <v>0</v>
      </c>
      <c r="I170" s="24">
        <v>0</v>
      </c>
      <c r="J170" s="24">
        <v>0</v>
      </c>
      <c r="K170" s="24">
        <v>0</v>
      </c>
    </row>
    <row r="171" spans="1:12" ht="18" customHeight="1" x14ac:dyDescent="0.25">
      <c r="A171" s="27" t="s">
        <v>159</v>
      </c>
      <c r="B171" s="36" t="s">
        <v>160</v>
      </c>
      <c r="C171" s="37" t="s">
        <v>137</v>
      </c>
      <c r="D171" s="24">
        <v>0</v>
      </c>
      <c r="E171" s="24">
        <v>0</v>
      </c>
      <c r="F171" s="24">
        <v>0</v>
      </c>
      <c r="G171" s="24">
        <v>0</v>
      </c>
      <c r="H171" s="24">
        <v>0</v>
      </c>
      <c r="I171" s="24">
        <v>0</v>
      </c>
      <c r="J171" s="24">
        <v>0</v>
      </c>
      <c r="K171" s="24">
        <v>0</v>
      </c>
    </row>
    <row r="172" spans="1:12" ht="38.25" x14ac:dyDescent="0.25">
      <c r="A172" s="27" t="s">
        <v>161</v>
      </c>
      <c r="B172" s="36" t="s">
        <v>162</v>
      </c>
      <c r="C172" s="37" t="s">
        <v>137</v>
      </c>
      <c r="D172" s="24">
        <v>0</v>
      </c>
      <c r="E172" s="24">
        <v>0</v>
      </c>
      <c r="F172" s="24">
        <v>0</v>
      </c>
      <c r="G172" s="24">
        <v>0</v>
      </c>
      <c r="H172" s="24">
        <v>0</v>
      </c>
      <c r="I172" s="24">
        <v>0</v>
      </c>
      <c r="J172" s="24">
        <v>0</v>
      </c>
      <c r="K172" s="24">
        <v>0</v>
      </c>
    </row>
    <row r="173" spans="1:12" ht="25.5" x14ac:dyDescent="0.25">
      <c r="A173" s="27" t="s">
        <v>163</v>
      </c>
      <c r="B173" s="36" t="s">
        <v>164</v>
      </c>
      <c r="C173" s="37" t="s">
        <v>137</v>
      </c>
      <c r="D173" s="24">
        <v>0</v>
      </c>
      <c r="E173" s="24">
        <v>0</v>
      </c>
      <c r="F173" s="24">
        <v>0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</row>
    <row r="174" spans="1:12" ht="25.5" x14ac:dyDescent="0.25">
      <c r="A174" s="27" t="s">
        <v>165</v>
      </c>
      <c r="B174" s="36" t="s">
        <v>166</v>
      </c>
      <c r="C174" s="37" t="s">
        <v>137</v>
      </c>
      <c r="D174" s="24">
        <v>0</v>
      </c>
      <c r="E174" s="24">
        <v>0</v>
      </c>
      <c r="F174" s="24">
        <v>0</v>
      </c>
      <c r="G174" s="24">
        <v>0</v>
      </c>
      <c r="H174" s="24">
        <v>0</v>
      </c>
      <c r="I174" s="24">
        <v>0</v>
      </c>
      <c r="J174" s="24">
        <v>0</v>
      </c>
      <c r="K174" s="24">
        <v>0</v>
      </c>
    </row>
    <row r="175" spans="1:12" ht="25.5" x14ac:dyDescent="0.25">
      <c r="A175" s="27" t="s">
        <v>167</v>
      </c>
      <c r="B175" s="36" t="s">
        <v>168</v>
      </c>
      <c r="C175" s="37" t="s">
        <v>137</v>
      </c>
      <c r="D175" s="24">
        <v>0</v>
      </c>
      <c r="E175" s="24">
        <v>0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  <c r="K175" s="24">
        <v>0</v>
      </c>
    </row>
    <row r="176" spans="1:12" ht="25.5" x14ac:dyDescent="0.25">
      <c r="A176" s="27" t="s">
        <v>169</v>
      </c>
      <c r="B176" s="36" t="s">
        <v>170</v>
      </c>
      <c r="C176" s="37" t="s">
        <v>171</v>
      </c>
      <c r="D176" s="24">
        <v>0</v>
      </c>
      <c r="E176" s="24">
        <v>0</v>
      </c>
      <c r="F176" s="24">
        <v>0</v>
      </c>
      <c r="G176" s="24">
        <v>0</v>
      </c>
      <c r="H176" s="24">
        <v>0</v>
      </c>
      <c r="I176" s="24">
        <v>0</v>
      </c>
      <c r="J176" s="24">
        <v>0</v>
      </c>
      <c r="K176" s="24">
        <v>0</v>
      </c>
    </row>
    <row r="177" spans="1:11" x14ac:dyDescent="0.25">
      <c r="A177" s="27" t="s">
        <v>172</v>
      </c>
      <c r="B177" s="36" t="s">
        <v>173</v>
      </c>
      <c r="C177" s="37" t="s">
        <v>171</v>
      </c>
      <c r="D177" s="24">
        <v>0</v>
      </c>
      <c r="E177" s="24">
        <v>0</v>
      </c>
      <c r="F177" s="24">
        <v>0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</row>
    <row r="178" spans="1:11" x14ac:dyDescent="0.25">
      <c r="A178" s="27" t="s">
        <v>174</v>
      </c>
      <c r="B178" s="36" t="s">
        <v>175</v>
      </c>
      <c r="C178" s="37" t="s">
        <v>171</v>
      </c>
      <c r="D178" s="24">
        <v>0</v>
      </c>
      <c r="E178" s="24">
        <v>0</v>
      </c>
      <c r="F178" s="24">
        <v>0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</row>
    <row r="179" spans="1:11" ht="25.5" x14ac:dyDescent="0.25">
      <c r="A179" s="27" t="s">
        <v>176</v>
      </c>
      <c r="B179" s="36" t="s">
        <v>177</v>
      </c>
      <c r="C179" s="37" t="s">
        <v>171</v>
      </c>
      <c r="D179" s="24">
        <v>0</v>
      </c>
      <c r="E179" s="24">
        <v>0</v>
      </c>
      <c r="F179" s="24">
        <v>0</v>
      </c>
      <c r="G179" s="24">
        <v>0</v>
      </c>
      <c r="H179" s="24">
        <v>0</v>
      </c>
      <c r="I179" s="24">
        <v>0</v>
      </c>
      <c r="J179" s="24">
        <v>0</v>
      </c>
      <c r="K179" s="24">
        <v>0</v>
      </c>
    </row>
    <row r="180" spans="1:11" x14ac:dyDescent="0.25">
      <c r="A180" s="27" t="s">
        <v>178</v>
      </c>
      <c r="B180" s="36" t="s">
        <v>179</v>
      </c>
      <c r="C180" s="37" t="s">
        <v>171</v>
      </c>
      <c r="D180" s="24">
        <v>0</v>
      </c>
      <c r="E180" s="24">
        <v>0</v>
      </c>
      <c r="F180" s="24">
        <v>0</v>
      </c>
      <c r="G180" s="24">
        <v>0</v>
      </c>
      <c r="H180" s="24">
        <v>0</v>
      </c>
      <c r="I180" s="24">
        <v>0</v>
      </c>
      <c r="J180" s="24">
        <v>0</v>
      </c>
      <c r="K180" s="24">
        <v>0</v>
      </c>
    </row>
    <row r="181" spans="1:11" x14ac:dyDescent="0.25">
      <c r="A181" s="27" t="s">
        <v>180</v>
      </c>
      <c r="B181" s="36" t="s">
        <v>181</v>
      </c>
      <c r="C181" s="37" t="s">
        <v>171</v>
      </c>
      <c r="D181" s="24">
        <v>0</v>
      </c>
      <c r="E181" s="24">
        <v>0</v>
      </c>
      <c r="F181" s="24">
        <v>0</v>
      </c>
      <c r="G181" s="24">
        <v>0</v>
      </c>
      <c r="H181" s="24">
        <v>0</v>
      </c>
      <c r="I181" s="24">
        <v>0</v>
      </c>
      <c r="J181" s="24">
        <v>0</v>
      </c>
      <c r="K181" s="24">
        <v>0</v>
      </c>
    </row>
    <row r="182" spans="1:11" ht="25.5" x14ac:dyDescent="0.25">
      <c r="A182" s="27" t="s">
        <v>182</v>
      </c>
      <c r="B182" s="36" t="s">
        <v>183</v>
      </c>
      <c r="C182" s="37" t="s">
        <v>171</v>
      </c>
      <c r="D182" s="24">
        <v>0</v>
      </c>
      <c r="E182" s="24">
        <v>0</v>
      </c>
      <c r="F182" s="24">
        <v>0</v>
      </c>
      <c r="G182" s="24">
        <v>0</v>
      </c>
      <c r="H182" s="24">
        <v>0</v>
      </c>
      <c r="I182" s="24">
        <v>0</v>
      </c>
      <c r="J182" s="24">
        <v>0</v>
      </c>
      <c r="K182" s="24">
        <v>0</v>
      </c>
    </row>
    <row r="183" spans="1:11" x14ac:dyDescent="0.25">
      <c r="A183" s="27" t="s">
        <v>184</v>
      </c>
      <c r="B183" s="36" t="s">
        <v>185</v>
      </c>
      <c r="C183" s="37" t="s">
        <v>186</v>
      </c>
      <c r="D183" s="24">
        <v>0</v>
      </c>
      <c r="E183" s="24">
        <v>0</v>
      </c>
      <c r="F183" s="24">
        <v>0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</row>
    <row r="184" spans="1:11" s="1" customFormat="1" ht="17.25" customHeight="1" x14ac:dyDescent="0.25">
      <c r="A184" s="27" t="s">
        <v>187</v>
      </c>
      <c r="B184" s="36" t="s">
        <v>188</v>
      </c>
      <c r="C184" s="37" t="s">
        <v>189</v>
      </c>
      <c r="D184" s="24">
        <v>0</v>
      </c>
      <c r="E184" s="24">
        <v>0</v>
      </c>
      <c r="F184" s="24">
        <v>0</v>
      </c>
      <c r="G184" s="24">
        <v>0</v>
      </c>
      <c r="H184" s="24">
        <v>0</v>
      </c>
      <c r="I184" s="24">
        <v>0</v>
      </c>
      <c r="J184" s="24">
        <v>0</v>
      </c>
      <c r="K184" s="24">
        <v>0</v>
      </c>
    </row>
    <row r="185" spans="1:11" s="1" customFormat="1" ht="17.25" customHeight="1" x14ac:dyDescent="0.25">
      <c r="A185" s="27" t="s">
        <v>190</v>
      </c>
      <c r="B185" s="36" t="s">
        <v>191</v>
      </c>
      <c r="C185" s="37" t="s">
        <v>192</v>
      </c>
      <c r="D185" s="24">
        <v>0</v>
      </c>
      <c r="E185" s="24">
        <v>0</v>
      </c>
      <c r="F185" s="24">
        <v>0</v>
      </c>
      <c r="G185" s="24">
        <v>0</v>
      </c>
      <c r="H185" s="24">
        <v>0</v>
      </c>
      <c r="I185" s="24">
        <v>0</v>
      </c>
      <c r="J185" s="24">
        <v>0</v>
      </c>
      <c r="K185" s="24">
        <v>0</v>
      </c>
    </row>
    <row r="186" spans="1:11" s="1" customFormat="1" ht="51" x14ac:dyDescent="0.25">
      <c r="A186" s="27" t="s">
        <v>193</v>
      </c>
      <c r="B186" s="38" t="s">
        <v>194</v>
      </c>
      <c r="C186" s="37" t="s">
        <v>149</v>
      </c>
      <c r="D186" s="24">
        <v>0</v>
      </c>
      <c r="E186" s="24">
        <v>0</v>
      </c>
      <c r="F186" s="24">
        <v>0</v>
      </c>
      <c r="G186" s="24">
        <v>0</v>
      </c>
      <c r="H186" s="24">
        <v>0</v>
      </c>
      <c r="I186" s="24">
        <v>0</v>
      </c>
      <c r="J186" s="24">
        <v>0</v>
      </c>
      <c r="K186" s="24">
        <v>0</v>
      </c>
    </row>
    <row r="187" spans="1:11" s="1" customFormat="1" ht="17.25" customHeight="1" x14ac:dyDescent="0.25">
      <c r="A187" s="27" t="s">
        <v>195</v>
      </c>
      <c r="B187" s="36" t="s">
        <v>196</v>
      </c>
      <c r="C187" s="37" t="s">
        <v>137</v>
      </c>
      <c r="D187" s="24">
        <v>0</v>
      </c>
      <c r="E187" s="24">
        <v>0</v>
      </c>
      <c r="F187" s="24">
        <v>0</v>
      </c>
      <c r="G187" s="24">
        <v>0</v>
      </c>
      <c r="H187" s="24">
        <v>0</v>
      </c>
      <c r="I187" s="24">
        <v>0</v>
      </c>
      <c r="J187" s="24">
        <v>0</v>
      </c>
      <c r="K187" s="24">
        <v>0</v>
      </c>
    </row>
    <row r="188" spans="1:11" s="1" customFormat="1" ht="17.25" customHeight="1" x14ac:dyDescent="0.25">
      <c r="A188" s="27" t="s">
        <v>197</v>
      </c>
      <c r="B188" s="36" t="s">
        <v>198</v>
      </c>
      <c r="C188" s="37" t="s">
        <v>199</v>
      </c>
      <c r="D188" s="24">
        <v>0</v>
      </c>
      <c r="E188" s="24">
        <v>0</v>
      </c>
      <c r="F188" s="24">
        <v>0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</row>
    <row r="189" spans="1:11" s="1" customFormat="1" ht="17.25" customHeight="1" x14ac:dyDescent="0.25">
      <c r="A189" s="27" t="s">
        <v>200</v>
      </c>
      <c r="B189" s="36" t="s">
        <v>201</v>
      </c>
      <c r="C189" s="37" t="s">
        <v>199</v>
      </c>
      <c r="D189" s="24">
        <v>0</v>
      </c>
      <c r="E189" s="24">
        <v>0</v>
      </c>
      <c r="F189" s="24">
        <v>0</v>
      </c>
      <c r="G189" s="24">
        <v>0</v>
      </c>
      <c r="H189" s="24">
        <v>0</v>
      </c>
      <c r="I189" s="24">
        <v>0</v>
      </c>
      <c r="J189" s="24">
        <v>0</v>
      </c>
      <c r="K189" s="24">
        <v>0</v>
      </c>
    </row>
    <row r="190" spans="1:11" s="1" customFormat="1" ht="17.25" customHeight="1" x14ac:dyDescent="0.25">
      <c r="A190" s="27" t="s">
        <v>202</v>
      </c>
      <c r="B190" s="36" t="s">
        <v>203</v>
      </c>
      <c r="C190" s="37" t="s">
        <v>137</v>
      </c>
      <c r="D190" s="24">
        <v>0</v>
      </c>
      <c r="E190" s="24">
        <v>0</v>
      </c>
      <c r="F190" s="24">
        <v>0</v>
      </c>
      <c r="G190" s="24">
        <v>0</v>
      </c>
      <c r="H190" s="24">
        <v>0</v>
      </c>
      <c r="I190" s="24">
        <v>0</v>
      </c>
      <c r="J190" s="24">
        <v>0</v>
      </c>
      <c r="K190" s="24">
        <v>0</v>
      </c>
    </row>
    <row r="191" spans="1:11" s="1" customFormat="1" ht="17.25" customHeight="1" x14ac:dyDescent="0.25">
      <c r="A191" s="27" t="s">
        <v>204</v>
      </c>
      <c r="B191" s="36" t="s">
        <v>205</v>
      </c>
      <c r="C191" s="37" t="s">
        <v>199</v>
      </c>
      <c r="D191" s="24">
        <v>0</v>
      </c>
      <c r="E191" s="24">
        <v>0</v>
      </c>
      <c r="F191" s="24">
        <v>0</v>
      </c>
      <c r="G191" s="24">
        <v>0</v>
      </c>
      <c r="H191" s="24">
        <v>0</v>
      </c>
      <c r="I191" s="24">
        <v>0</v>
      </c>
      <c r="J191" s="24">
        <v>0</v>
      </c>
      <c r="K191" s="24">
        <v>0</v>
      </c>
    </row>
    <row r="192" spans="1:11" s="1" customFormat="1" ht="28.5" customHeight="1" x14ac:dyDescent="0.25">
      <c r="A192" s="27" t="s">
        <v>206</v>
      </c>
      <c r="B192" s="38" t="s">
        <v>207</v>
      </c>
      <c r="C192" s="37" t="s">
        <v>137</v>
      </c>
      <c r="D192" s="24">
        <v>0</v>
      </c>
      <c r="E192" s="24">
        <v>0</v>
      </c>
      <c r="F192" s="24">
        <v>0</v>
      </c>
      <c r="G192" s="24">
        <v>0</v>
      </c>
      <c r="H192" s="24">
        <v>0</v>
      </c>
      <c r="I192" s="24">
        <v>0</v>
      </c>
      <c r="J192" s="24">
        <v>0</v>
      </c>
      <c r="K192" s="24">
        <v>0</v>
      </c>
    </row>
    <row r="193" spans="1:11" s="1" customFormat="1" ht="17.25" customHeight="1" x14ac:dyDescent="0.25">
      <c r="A193" s="27" t="s">
        <v>208</v>
      </c>
      <c r="B193" s="36" t="s">
        <v>209</v>
      </c>
      <c r="C193" s="37" t="s">
        <v>137</v>
      </c>
      <c r="D193" s="24">
        <v>0</v>
      </c>
      <c r="E193" s="24">
        <v>0</v>
      </c>
      <c r="F193" s="24">
        <v>0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</row>
    <row r="194" spans="1:11" s="1" customFormat="1" ht="29.25" customHeight="1" x14ac:dyDescent="0.25">
      <c r="A194" s="27" t="s">
        <v>210</v>
      </c>
      <c r="B194" s="38" t="s">
        <v>211</v>
      </c>
      <c r="C194" s="37" t="s">
        <v>135</v>
      </c>
      <c r="D194" s="24">
        <v>0</v>
      </c>
      <c r="E194" s="24">
        <v>0</v>
      </c>
      <c r="F194" s="24">
        <v>0</v>
      </c>
      <c r="G194" s="24">
        <v>0</v>
      </c>
      <c r="H194" s="24">
        <v>0</v>
      </c>
      <c r="I194" s="24">
        <v>0</v>
      </c>
      <c r="J194" s="24">
        <v>0</v>
      </c>
      <c r="K194" s="24">
        <v>0</v>
      </c>
    </row>
    <row r="195" spans="1:11" s="1" customFormat="1" ht="30" customHeight="1" x14ac:dyDescent="0.25">
      <c r="A195" s="27" t="s">
        <v>212</v>
      </c>
      <c r="B195" s="39" t="s">
        <v>213</v>
      </c>
      <c r="C195" s="37" t="s">
        <v>214</v>
      </c>
      <c r="D195" s="24">
        <v>0</v>
      </c>
      <c r="E195" s="24">
        <v>0</v>
      </c>
      <c r="F195" s="24">
        <v>0</v>
      </c>
      <c r="G195" s="24">
        <v>0</v>
      </c>
      <c r="H195" s="24">
        <v>0</v>
      </c>
      <c r="I195" s="24">
        <v>0</v>
      </c>
      <c r="J195" s="24">
        <v>0</v>
      </c>
      <c r="K195" s="24">
        <v>0</v>
      </c>
    </row>
    <row r="196" spans="1:11" s="1" customFormat="1" ht="17.25" customHeight="1" x14ac:dyDescent="0.25">
      <c r="A196" s="27" t="s">
        <v>215</v>
      </c>
      <c r="B196" s="36" t="s">
        <v>216</v>
      </c>
      <c r="C196" s="37" t="s">
        <v>199</v>
      </c>
      <c r="D196" s="24">
        <v>0</v>
      </c>
      <c r="E196" s="24">
        <v>0</v>
      </c>
      <c r="F196" s="24">
        <v>0</v>
      </c>
      <c r="G196" s="24">
        <v>0</v>
      </c>
      <c r="H196" s="24">
        <v>0</v>
      </c>
      <c r="I196" s="24">
        <v>0</v>
      </c>
      <c r="J196" s="24">
        <v>0</v>
      </c>
      <c r="K196" s="24">
        <v>0</v>
      </c>
    </row>
    <row r="197" spans="1:11" s="1" customFormat="1" ht="17.25" customHeight="1" x14ac:dyDescent="0.25">
      <c r="A197" s="27" t="s">
        <v>217</v>
      </c>
      <c r="B197" s="39" t="s">
        <v>218</v>
      </c>
      <c r="C197" s="37" t="s">
        <v>219</v>
      </c>
      <c r="D197" s="24">
        <v>0</v>
      </c>
      <c r="E197" s="24">
        <v>0</v>
      </c>
      <c r="F197" s="24">
        <v>0</v>
      </c>
      <c r="G197" s="24">
        <v>0</v>
      </c>
      <c r="H197" s="24">
        <v>0</v>
      </c>
      <c r="I197" s="24">
        <v>0</v>
      </c>
      <c r="J197" s="24">
        <v>0</v>
      </c>
      <c r="K197" s="24">
        <v>0</v>
      </c>
    </row>
    <row r="198" spans="1:11" s="1" customFormat="1" ht="57" customHeight="1" x14ac:dyDescent="0.25">
      <c r="A198" s="27" t="s">
        <v>220</v>
      </c>
      <c r="B198" s="39" t="s">
        <v>221</v>
      </c>
      <c r="C198" s="37" t="s">
        <v>222</v>
      </c>
      <c r="D198" s="24">
        <v>0</v>
      </c>
      <c r="E198" s="24">
        <v>0</v>
      </c>
      <c r="F198" s="24">
        <v>0</v>
      </c>
      <c r="G198" s="24">
        <v>0</v>
      </c>
      <c r="H198" s="24">
        <v>0</v>
      </c>
      <c r="I198" s="24">
        <v>0</v>
      </c>
      <c r="J198" s="24">
        <v>0</v>
      </c>
      <c r="K198" s="24">
        <v>0</v>
      </c>
    </row>
    <row r="199" spans="1:11" s="1" customFormat="1" ht="17.25" customHeight="1" x14ac:dyDescent="0.25">
      <c r="A199" s="27" t="s">
        <v>223</v>
      </c>
      <c r="B199" s="36" t="s">
        <v>224</v>
      </c>
      <c r="C199" s="37" t="s">
        <v>225</v>
      </c>
      <c r="D199" s="24">
        <v>0</v>
      </c>
      <c r="E199" s="24">
        <v>0</v>
      </c>
      <c r="F199" s="24">
        <v>0</v>
      </c>
      <c r="G199" s="24">
        <v>0</v>
      </c>
      <c r="H199" s="24">
        <v>0</v>
      </c>
      <c r="I199" s="24">
        <v>0</v>
      </c>
      <c r="J199" s="24">
        <v>0</v>
      </c>
      <c r="K199" s="24">
        <v>0</v>
      </c>
    </row>
    <row r="200" spans="1:11" s="1" customFormat="1" ht="17.25" customHeight="1" x14ac:dyDescent="0.25">
      <c r="A200" s="27" t="s">
        <v>226</v>
      </c>
      <c r="B200" s="36" t="s">
        <v>227</v>
      </c>
      <c r="C200" s="37" t="s">
        <v>228</v>
      </c>
      <c r="D200" s="24">
        <v>0</v>
      </c>
      <c r="E200" s="24">
        <v>0</v>
      </c>
      <c r="F200" s="24">
        <v>0</v>
      </c>
      <c r="G200" s="24">
        <v>0</v>
      </c>
      <c r="H200" s="24">
        <v>0</v>
      </c>
      <c r="I200" s="24">
        <v>0</v>
      </c>
      <c r="J200" s="24">
        <v>0</v>
      </c>
      <c r="K200" s="24">
        <v>0</v>
      </c>
    </row>
    <row r="201" spans="1:11" s="1" customFormat="1" ht="17.25" customHeight="1" x14ac:dyDescent="0.25">
      <c r="A201" s="27" t="s">
        <v>229</v>
      </c>
      <c r="B201" s="36" t="s">
        <v>230</v>
      </c>
      <c r="C201" s="37" t="s">
        <v>222</v>
      </c>
      <c r="D201" s="24">
        <v>0</v>
      </c>
      <c r="E201" s="24">
        <v>0</v>
      </c>
      <c r="F201" s="24">
        <v>0</v>
      </c>
      <c r="G201" s="24">
        <v>0</v>
      </c>
      <c r="H201" s="24">
        <v>0</v>
      </c>
      <c r="I201" s="24">
        <v>0</v>
      </c>
      <c r="J201" s="24">
        <v>0</v>
      </c>
      <c r="K201" s="24">
        <v>0</v>
      </c>
    </row>
    <row r="202" spans="1:11" s="1" customFormat="1" ht="17.25" customHeight="1" x14ac:dyDescent="0.25">
      <c r="A202" s="27" t="s">
        <v>231</v>
      </c>
      <c r="B202" s="36" t="s">
        <v>232</v>
      </c>
      <c r="C202" s="37" t="s">
        <v>225</v>
      </c>
      <c r="D202" s="24">
        <v>0</v>
      </c>
      <c r="E202" s="24">
        <v>0</v>
      </c>
      <c r="F202" s="24">
        <v>0</v>
      </c>
      <c r="G202" s="24">
        <v>0</v>
      </c>
      <c r="H202" s="24">
        <v>0</v>
      </c>
      <c r="I202" s="24">
        <v>0</v>
      </c>
      <c r="J202" s="24">
        <v>0</v>
      </c>
      <c r="K202" s="24">
        <v>0</v>
      </c>
    </row>
    <row r="203" spans="1:11" s="1" customFormat="1" ht="17.25" customHeight="1" x14ac:dyDescent="0.25">
      <c r="A203" s="27" t="s">
        <v>233</v>
      </c>
      <c r="B203" s="24" t="s">
        <v>234</v>
      </c>
      <c r="C203" s="24" t="s">
        <v>235</v>
      </c>
      <c r="D203" s="40">
        <v>0</v>
      </c>
      <c r="E203" s="40">
        <f>E204+E205+E206</f>
        <v>0</v>
      </c>
      <c r="F203" s="40">
        <f>F204+F205+F206</f>
        <v>0</v>
      </c>
      <c r="G203" s="40">
        <f>G204+G205+G206</f>
        <v>0</v>
      </c>
      <c r="H203" s="40">
        <v>0</v>
      </c>
      <c r="I203" s="40">
        <v>0</v>
      </c>
      <c r="J203" s="40">
        <v>0</v>
      </c>
      <c r="K203" s="40">
        <v>0</v>
      </c>
    </row>
    <row r="204" spans="1:11" s="1" customFormat="1" ht="17.25" customHeight="1" x14ac:dyDescent="0.25">
      <c r="A204" s="27" t="s">
        <v>236</v>
      </c>
      <c r="B204" s="24" t="s">
        <v>237</v>
      </c>
      <c r="C204" s="24" t="s">
        <v>235</v>
      </c>
      <c r="D204" s="24">
        <v>0</v>
      </c>
      <c r="E204" s="24">
        <v>0</v>
      </c>
      <c r="F204" s="24">
        <v>0</v>
      </c>
      <c r="G204" s="24">
        <v>0</v>
      </c>
      <c r="H204" s="24">
        <v>0</v>
      </c>
      <c r="I204" s="24">
        <v>0</v>
      </c>
      <c r="J204" s="24">
        <v>0</v>
      </c>
      <c r="K204" s="24">
        <v>0</v>
      </c>
    </row>
    <row r="205" spans="1:11" s="1" customFormat="1" ht="17.25" customHeight="1" x14ac:dyDescent="0.25">
      <c r="A205" s="27" t="s">
        <v>238</v>
      </c>
      <c r="B205" s="24" t="s">
        <v>239</v>
      </c>
      <c r="C205" s="24" t="s">
        <v>235</v>
      </c>
      <c r="D205" s="24">
        <v>0</v>
      </c>
      <c r="E205" s="24">
        <v>0</v>
      </c>
      <c r="F205" s="24">
        <v>0</v>
      </c>
      <c r="G205" s="24">
        <v>0</v>
      </c>
      <c r="H205" s="24">
        <v>0</v>
      </c>
      <c r="I205" s="24">
        <v>0</v>
      </c>
      <c r="J205" s="24">
        <v>0</v>
      </c>
      <c r="K205" s="24">
        <v>0</v>
      </c>
    </row>
    <row r="206" spans="1:11" s="1" customFormat="1" ht="17.25" customHeight="1" x14ac:dyDescent="0.25">
      <c r="A206" s="27" t="s">
        <v>240</v>
      </c>
      <c r="B206" s="24" t="s">
        <v>241</v>
      </c>
      <c r="C206" s="24" t="s">
        <v>235</v>
      </c>
      <c r="D206" s="24">
        <v>0</v>
      </c>
      <c r="E206" s="24">
        <v>0</v>
      </c>
      <c r="F206" s="24">
        <v>0</v>
      </c>
      <c r="G206" s="24">
        <v>0</v>
      </c>
      <c r="H206" s="24">
        <v>0</v>
      </c>
      <c r="I206" s="24">
        <v>0</v>
      </c>
      <c r="J206" s="24">
        <v>0</v>
      </c>
      <c r="K206" s="24">
        <v>0</v>
      </c>
    </row>
    <row r="207" spans="1:11" s="1" customFormat="1" ht="27" customHeight="1" x14ac:dyDescent="0.25">
      <c r="A207" s="27" t="s">
        <v>242</v>
      </c>
      <c r="B207" s="24" t="s">
        <v>243</v>
      </c>
      <c r="C207" s="24" t="s">
        <v>244</v>
      </c>
      <c r="D207" s="24">
        <v>0</v>
      </c>
      <c r="E207" s="24">
        <v>0</v>
      </c>
      <c r="F207" s="24">
        <v>0</v>
      </c>
      <c r="G207" s="24">
        <v>0</v>
      </c>
      <c r="H207" s="24">
        <v>0</v>
      </c>
      <c r="I207" s="24">
        <v>0</v>
      </c>
      <c r="J207" s="24">
        <v>0</v>
      </c>
      <c r="K207" s="24">
        <v>0</v>
      </c>
    </row>
    <row r="208" spans="1:11" ht="39" customHeight="1" x14ac:dyDescent="0.3">
      <c r="A208" s="59"/>
      <c r="B208" s="59"/>
      <c r="C208" s="59"/>
      <c r="D208" s="59"/>
      <c r="E208" s="59"/>
      <c r="F208" s="59"/>
      <c r="G208" s="59"/>
      <c r="H208" s="59"/>
      <c r="I208" s="6"/>
      <c r="J208" s="6"/>
      <c r="K208" s="6"/>
    </row>
    <row r="209" spans="1:11" ht="27" customHeight="1" x14ac:dyDescent="0.25">
      <c r="A209" s="52" t="s">
        <v>0</v>
      </c>
      <c r="B209" s="52" t="s">
        <v>1</v>
      </c>
      <c r="C209" s="52" t="s">
        <v>2</v>
      </c>
      <c r="D209" s="9" t="s">
        <v>3</v>
      </c>
      <c r="E209" s="9" t="s">
        <v>4</v>
      </c>
      <c r="F209" s="52" t="s">
        <v>5</v>
      </c>
      <c r="G209" s="52"/>
      <c r="H209" s="52"/>
      <c r="I209" s="52"/>
      <c r="J209" s="52"/>
      <c r="K209" s="52"/>
    </row>
    <row r="210" spans="1:11" x14ac:dyDescent="0.25">
      <c r="A210" s="52"/>
      <c r="B210" s="52"/>
      <c r="C210" s="52"/>
      <c r="D210" s="10">
        <v>2017</v>
      </c>
      <c r="E210" s="9">
        <v>2018</v>
      </c>
      <c r="F210" s="10">
        <v>2019</v>
      </c>
      <c r="G210" s="10">
        <v>2020</v>
      </c>
      <c r="H210" s="10">
        <v>2021</v>
      </c>
      <c r="I210" s="10">
        <v>2022</v>
      </c>
      <c r="J210" s="10">
        <v>2023</v>
      </c>
      <c r="K210" s="10">
        <v>2024</v>
      </c>
    </row>
    <row r="211" spans="1:11" x14ac:dyDescent="0.25">
      <c r="A211" s="20" t="s">
        <v>245</v>
      </c>
      <c r="B211" s="52" t="s">
        <v>246</v>
      </c>
      <c r="C211" s="52"/>
      <c r="D211" s="52"/>
      <c r="E211" s="52"/>
      <c r="F211" s="52"/>
      <c r="G211" s="52"/>
      <c r="H211" s="52"/>
      <c r="I211" s="52"/>
      <c r="J211" s="52"/>
      <c r="K211" s="52"/>
    </row>
    <row r="212" spans="1:11" ht="33.75" customHeight="1" x14ac:dyDescent="0.25">
      <c r="A212" s="58">
        <v>1</v>
      </c>
      <c r="B212" s="12" t="s">
        <v>247</v>
      </c>
      <c r="C212" s="12" t="s">
        <v>59</v>
      </c>
      <c r="D212" s="19">
        <v>0</v>
      </c>
      <c r="E212" s="16">
        <f>D212*E213*E214/10000</f>
        <v>0</v>
      </c>
      <c r="F212" s="16">
        <f>E212*F213*F214/10000</f>
        <v>0</v>
      </c>
      <c r="G212" s="16">
        <f>F212*G213*G214/10000</f>
        <v>0</v>
      </c>
      <c r="H212" s="16">
        <f>G212*H213*H214/10000</f>
        <v>0</v>
      </c>
      <c r="I212" s="16">
        <f t="shared" ref="I212:K212" si="65">H212*I213*I214/10000</f>
        <v>0</v>
      </c>
      <c r="J212" s="16">
        <f t="shared" si="65"/>
        <v>0</v>
      </c>
      <c r="K212" s="16">
        <f t="shared" si="65"/>
        <v>0</v>
      </c>
    </row>
    <row r="213" spans="1:11" ht="32.25" customHeight="1" x14ac:dyDescent="0.25">
      <c r="A213" s="58"/>
      <c r="B213" s="12" t="s">
        <v>248</v>
      </c>
      <c r="C213" s="12" t="s">
        <v>249</v>
      </c>
      <c r="D213" s="19"/>
      <c r="E213" s="19"/>
      <c r="F213" s="19"/>
      <c r="G213" s="19"/>
      <c r="H213" s="19"/>
      <c r="I213" s="19"/>
      <c r="J213" s="19"/>
      <c r="K213" s="19"/>
    </row>
    <row r="214" spans="1:11" ht="30" customHeight="1" x14ac:dyDescent="0.25">
      <c r="A214" s="58"/>
      <c r="B214" s="12" t="s">
        <v>61</v>
      </c>
      <c r="C214" s="12" t="s">
        <v>57</v>
      </c>
      <c r="D214" s="19"/>
      <c r="E214" s="19"/>
      <c r="F214" s="19"/>
      <c r="G214" s="19"/>
      <c r="H214" s="19"/>
      <c r="I214" s="19"/>
      <c r="J214" s="19"/>
      <c r="K214" s="19"/>
    </row>
    <row r="215" spans="1:11" ht="41.25" customHeight="1" x14ac:dyDescent="0.25">
      <c r="A215" s="58">
        <v>2</v>
      </c>
      <c r="B215" s="12" t="s">
        <v>250</v>
      </c>
      <c r="C215" s="12" t="s">
        <v>59</v>
      </c>
      <c r="D215" s="19">
        <v>0</v>
      </c>
      <c r="E215" s="16">
        <f>D215*E216*E217/10000</f>
        <v>0</v>
      </c>
      <c r="F215" s="16">
        <f>E215*F216*F217/10000</f>
        <v>0</v>
      </c>
      <c r="G215" s="16">
        <f>F215*G216*G217/10000</f>
        <v>0</v>
      </c>
      <c r="H215" s="16">
        <f>G215*H216*H217/10000</f>
        <v>0</v>
      </c>
      <c r="I215" s="16">
        <f t="shared" ref="I215:K215" si="66">H215*I216*I217/10000</f>
        <v>0</v>
      </c>
      <c r="J215" s="16">
        <f t="shared" si="66"/>
        <v>0</v>
      </c>
      <c r="K215" s="16">
        <f t="shared" si="66"/>
        <v>0</v>
      </c>
    </row>
    <row r="216" spans="1:11" ht="33" customHeight="1" x14ac:dyDescent="0.25">
      <c r="A216" s="58"/>
      <c r="B216" s="12" t="s">
        <v>251</v>
      </c>
      <c r="C216" s="12" t="s">
        <v>249</v>
      </c>
      <c r="D216" s="19"/>
      <c r="E216" s="19"/>
      <c r="F216" s="19"/>
      <c r="G216" s="19"/>
      <c r="H216" s="19"/>
      <c r="I216" s="19"/>
      <c r="J216" s="19"/>
      <c r="K216" s="19"/>
    </row>
    <row r="217" spans="1:11" ht="37.5" customHeight="1" x14ac:dyDescent="0.25">
      <c r="A217" s="58"/>
      <c r="B217" s="12" t="s">
        <v>61</v>
      </c>
      <c r="C217" s="12" t="s">
        <v>57</v>
      </c>
      <c r="D217" s="19"/>
      <c r="E217" s="19"/>
      <c r="F217" s="19"/>
      <c r="G217" s="19"/>
      <c r="H217" s="19"/>
      <c r="I217" s="19"/>
      <c r="J217" s="19"/>
      <c r="K217" s="19"/>
    </row>
    <row r="218" spans="1:11" ht="25.5" x14ac:dyDescent="0.25">
      <c r="A218" s="53" t="s">
        <v>32</v>
      </c>
      <c r="B218" s="24" t="s">
        <v>252</v>
      </c>
      <c r="C218" s="24" t="s">
        <v>59</v>
      </c>
      <c r="D218" s="30">
        <v>0</v>
      </c>
      <c r="E218" s="16">
        <f>D218*E219*E220/10000</f>
        <v>0</v>
      </c>
      <c r="F218" s="16">
        <f>E218*F219*F220/10000</f>
        <v>0</v>
      </c>
      <c r="G218" s="16">
        <f>F218*G219*G220/10000</f>
        <v>0</v>
      </c>
      <c r="H218" s="16">
        <f>G218*H219*H220/10000</f>
        <v>0</v>
      </c>
      <c r="I218" s="16">
        <f t="shared" ref="I218:K218" si="67">H218*I219*I220/10000</f>
        <v>0</v>
      </c>
      <c r="J218" s="16">
        <f t="shared" si="67"/>
        <v>0</v>
      </c>
      <c r="K218" s="16">
        <f t="shared" si="67"/>
        <v>0</v>
      </c>
    </row>
    <row r="219" spans="1:11" ht="25.5" x14ac:dyDescent="0.25">
      <c r="A219" s="53"/>
      <c r="B219" s="24" t="s">
        <v>253</v>
      </c>
      <c r="C219" s="24" t="s">
        <v>249</v>
      </c>
      <c r="D219" s="19"/>
      <c r="E219" s="19"/>
      <c r="F219" s="19"/>
      <c r="G219" s="19"/>
      <c r="H219" s="19"/>
      <c r="I219" s="19"/>
      <c r="J219" s="19"/>
      <c r="K219" s="19"/>
    </row>
    <row r="220" spans="1:11" ht="27.75" customHeight="1" x14ac:dyDescent="0.25">
      <c r="A220" s="53"/>
      <c r="B220" s="24" t="s">
        <v>61</v>
      </c>
      <c r="C220" s="24" t="s">
        <v>57</v>
      </c>
      <c r="D220" s="19"/>
      <c r="E220" s="19"/>
      <c r="F220" s="19"/>
      <c r="G220" s="19"/>
      <c r="H220" s="19"/>
      <c r="I220" s="19"/>
      <c r="J220" s="19"/>
      <c r="K220" s="19"/>
    </row>
    <row r="221" spans="1:11" ht="42.75" customHeight="1" x14ac:dyDescent="0.3">
      <c r="A221" s="62"/>
      <c r="B221" s="62"/>
      <c r="C221" s="62"/>
      <c r="D221" s="62"/>
      <c r="E221" s="62"/>
      <c r="F221" s="62"/>
      <c r="G221" s="62"/>
      <c r="H221" s="62"/>
      <c r="I221" s="7"/>
      <c r="J221" s="7"/>
      <c r="K221" s="7"/>
    </row>
    <row r="222" spans="1:11" ht="24.75" customHeight="1" x14ac:dyDescent="0.25">
      <c r="A222" s="52" t="s">
        <v>0</v>
      </c>
      <c r="B222" s="52" t="s">
        <v>1</v>
      </c>
      <c r="C222" s="52" t="s">
        <v>2</v>
      </c>
      <c r="D222" s="9" t="s">
        <v>3</v>
      </c>
      <c r="E222" s="9" t="s">
        <v>4</v>
      </c>
      <c r="F222" s="52" t="s">
        <v>5</v>
      </c>
      <c r="G222" s="52"/>
      <c r="H222" s="52"/>
      <c r="I222" s="52"/>
      <c r="J222" s="52"/>
      <c r="K222" s="52"/>
    </row>
    <row r="223" spans="1:11" x14ac:dyDescent="0.25">
      <c r="A223" s="52"/>
      <c r="B223" s="52"/>
      <c r="C223" s="52"/>
      <c r="D223" s="10">
        <v>2017</v>
      </c>
      <c r="E223" s="9">
        <v>2018</v>
      </c>
      <c r="F223" s="10">
        <v>2019</v>
      </c>
      <c r="G223" s="10">
        <v>2020</v>
      </c>
      <c r="H223" s="10">
        <v>2021</v>
      </c>
      <c r="I223" s="10">
        <v>2022</v>
      </c>
      <c r="J223" s="10">
        <v>2023</v>
      </c>
      <c r="K223" s="10">
        <v>2024</v>
      </c>
    </row>
    <row r="224" spans="1:11" x14ac:dyDescent="0.25">
      <c r="A224" s="35" t="s">
        <v>254</v>
      </c>
      <c r="B224" s="68" t="s">
        <v>255</v>
      </c>
      <c r="C224" s="68"/>
      <c r="D224" s="68"/>
      <c r="E224" s="68"/>
      <c r="F224" s="68"/>
      <c r="G224" s="68"/>
      <c r="H224" s="68"/>
      <c r="I224" s="68"/>
      <c r="J224" s="68"/>
      <c r="K224" s="68"/>
    </row>
    <row r="225" spans="1:11" ht="41.25" customHeight="1" x14ac:dyDescent="0.25">
      <c r="A225" s="53">
        <v>1</v>
      </c>
      <c r="B225" s="24" t="s">
        <v>256</v>
      </c>
      <c r="C225" s="24" t="s">
        <v>59</v>
      </c>
      <c r="D225" s="30">
        <v>0</v>
      </c>
      <c r="E225" s="30">
        <f>D225*E226*E227/10000</f>
        <v>0</v>
      </c>
      <c r="F225" s="30">
        <f>E225*F226*F227/10000</f>
        <v>0</v>
      </c>
      <c r="G225" s="30">
        <f>F225*G226*G227/10000</f>
        <v>0</v>
      </c>
      <c r="H225" s="30">
        <f>G225*H226*H227/10000</f>
        <v>0</v>
      </c>
      <c r="I225" s="30">
        <f t="shared" ref="I225:K225" si="68">H225*I226*I227/10000</f>
        <v>0</v>
      </c>
      <c r="J225" s="30">
        <f t="shared" si="68"/>
        <v>0</v>
      </c>
      <c r="K225" s="30">
        <f t="shared" si="68"/>
        <v>0</v>
      </c>
    </row>
    <row r="226" spans="1:11" ht="51.75" customHeight="1" x14ac:dyDescent="0.25">
      <c r="A226" s="53"/>
      <c r="B226" s="24" t="s">
        <v>257</v>
      </c>
      <c r="C226" s="24" t="s">
        <v>55</v>
      </c>
      <c r="D226" s="30"/>
      <c r="E226" s="30"/>
      <c r="F226" s="30"/>
      <c r="G226" s="30"/>
      <c r="H226" s="30"/>
      <c r="I226" s="30"/>
      <c r="J226" s="30"/>
      <c r="K226" s="30"/>
    </row>
    <row r="227" spans="1:11" ht="25.5" x14ac:dyDescent="0.25">
      <c r="A227" s="53"/>
      <c r="B227" s="24" t="s">
        <v>61</v>
      </c>
      <c r="C227" s="24" t="s">
        <v>57</v>
      </c>
      <c r="D227" s="30"/>
      <c r="E227" s="30"/>
      <c r="F227" s="30"/>
      <c r="G227" s="30"/>
      <c r="H227" s="30"/>
      <c r="I227" s="30"/>
      <c r="J227" s="30"/>
      <c r="K227" s="30"/>
    </row>
    <row r="228" spans="1:11" ht="26.25" customHeight="1" x14ac:dyDescent="0.25">
      <c r="A228" s="27" t="s">
        <v>258</v>
      </c>
      <c r="B228" s="24" t="s">
        <v>259</v>
      </c>
      <c r="C228" s="24" t="s">
        <v>59</v>
      </c>
      <c r="D228" s="30"/>
      <c r="E228" s="30"/>
      <c r="F228" s="30"/>
      <c r="G228" s="30"/>
      <c r="H228" s="30"/>
      <c r="I228" s="30"/>
      <c r="J228" s="30"/>
      <c r="K228" s="30"/>
    </row>
    <row r="229" spans="1:11" ht="25.5" x14ac:dyDescent="0.25">
      <c r="A229" s="27" t="s">
        <v>260</v>
      </c>
      <c r="B229" s="24" t="s">
        <v>261</v>
      </c>
      <c r="C229" s="24" t="s">
        <v>59</v>
      </c>
      <c r="D229" s="30"/>
      <c r="E229" s="30"/>
      <c r="F229" s="30"/>
      <c r="G229" s="30"/>
      <c r="H229" s="30"/>
      <c r="I229" s="30"/>
      <c r="J229" s="30"/>
      <c r="K229" s="30"/>
    </row>
    <row r="230" spans="1:11" ht="25.5" x14ac:dyDescent="0.25">
      <c r="A230" s="27" t="s">
        <v>262</v>
      </c>
      <c r="B230" s="24" t="s">
        <v>263</v>
      </c>
      <c r="C230" s="24" t="s">
        <v>59</v>
      </c>
      <c r="D230" s="30"/>
      <c r="E230" s="30"/>
      <c r="F230" s="30"/>
      <c r="G230" s="30"/>
      <c r="H230" s="30"/>
      <c r="I230" s="30"/>
      <c r="J230" s="30"/>
      <c r="K230" s="30"/>
    </row>
    <row r="231" spans="1:11" ht="27" customHeight="1" x14ac:dyDescent="0.25">
      <c r="A231" s="27" t="s">
        <v>264</v>
      </c>
      <c r="B231" s="24" t="s">
        <v>265</v>
      </c>
      <c r="C231" s="24" t="s">
        <v>59</v>
      </c>
      <c r="D231" s="30"/>
      <c r="E231" s="30"/>
      <c r="F231" s="30"/>
      <c r="G231" s="30"/>
      <c r="H231" s="30"/>
      <c r="I231" s="30"/>
      <c r="J231" s="30"/>
      <c r="K231" s="30"/>
    </row>
    <row r="232" spans="1:11" ht="27.75" customHeight="1" x14ac:dyDescent="0.25">
      <c r="A232" s="27" t="s">
        <v>266</v>
      </c>
      <c r="B232" s="24" t="s">
        <v>267</v>
      </c>
      <c r="C232" s="24" t="s">
        <v>59</v>
      </c>
      <c r="D232" s="30"/>
      <c r="E232" s="30"/>
      <c r="F232" s="30"/>
      <c r="G232" s="30"/>
      <c r="H232" s="30"/>
      <c r="I232" s="30"/>
      <c r="J232" s="30"/>
      <c r="K232" s="30"/>
    </row>
    <row r="233" spans="1:11" ht="42.75" customHeight="1" x14ac:dyDescent="0.25">
      <c r="A233" s="27" t="s">
        <v>268</v>
      </c>
      <c r="B233" s="24" t="s">
        <v>269</v>
      </c>
      <c r="C233" s="24" t="s">
        <v>59</v>
      </c>
      <c r="D233" s="30"/>
      <c r="E233" s="30"/>
      <c r="F233" s="30"/>
      <c r="G233" s="30"/>
      <c r="H233" s="30"/>
      <c r="I233" s="30"/>
      <c r="J233" s="30"/>
      <c r="K233" s="30"/>
    </row>
    <row r="234" spans="1:11" ht="27" customHeight="1" x14ac:dyDescent="0.25">
      <c r="A234" s="27" t="s">
        <v>270</v>
      </c>
      <c r="B234" s="24" t="s">
        <v>271</v>
      </c>
      <c r="C234" s="24" t="s">
        <v>59</v>
      </c>
      <c r="D234" s="30"/>
      <c r="E234" s="30"/>
      <c r="F234" s="30"/>
      <c r="G234" s="30"/>
      <c r="H234" s="30"/>
      <c r="I234" s="30"/>
      <c r="J234" s="30"/>
      <c r="K234" s="30"/>
    </row>
    <row r="235" spans="1:11" ht="27" customHeight="1" x14ac:dyDescent="0.25">
      <c r="A235" s="27" t="s">
        <v>242</v>
      </c>
      <c r="B235" s="24" t="s">
        <v>272</v>
      </c>
      <c r="C235" s="24" t="s">
        <v>59</v>
      </c>
      <c r="D235" s="30"/>
      <c r="E235" s="30"/>
      <c r="F235" s="30"/>
      <c r="G235" s="30"/>
      <c r="H235" s="30"/>
      <c r="I235" s="30"/>
      <c r="J235" s="30"/>
      <c r="K235" s="30"/>
    </row>
    <row r="236" spans="1:11" ht="31.5" customHeight="1" x14ac:dyDescent="0.25">
      <c r="A236" s="18" t="s">
        <v>32</v>
      </c>
      <c r="B236" s="12" t="s">
        <v>273</v>
      </c>
      <c r="C236" s="12" t="s">
        <v>59</v>
      </c>
      <c r="D236" s="16">
        <f t="shared" ref="D236:H236" si="69">D225</f>
        <v>0</v>
      </c>
      <c r="E236" s="16">
        <f t="shared" si="69"/>
        <v>0</v>
      </c>
      <c r="F236" s="16">
        <f t="shared" si="69"/>
        <v>0</v>
      </c>
      <c r="G236" s="16">
        <f t="shared" si="69"/>
        <v>0</v>
      </c>
      <c r="H236" s="16">
        <f t="shared" si="69"/>
        <v>0</v>
      </c>
      <c r="I236" s="16">
        <f t="shared" ref="I236:K236" si="70">I225</f>
        <v>0</v>
      </c>
      <c r="J236" s="16">
        <f t="shared" si="70"/>
        <v>0</v>
      </c>
      <c r="K236" s="16">
        <f t="shared" si="70"/>
        <v>0</v>
      </c>
    </row>
    <row r="237" spans="1:11" ht="27" customHeight="1" x14ac:dyDescent="0.25">
      <c r="A237" s="18" t="s">
        <v>65</v>
      </c>
      <c r="B237" s="12" t="s">
        <v>274</v>
      </c>
      <c r="C237" s="12" t="s">
        <v>59</v>
      </c>
      <c r="D237" s="16"/>
      <c r="E237" s="16"/>
      <c r="F237" s="16"/>
      <c r="G237" s="16"/>
      <c r="H237" s="16"/>
      <c r="I237" s="16"/>
      <c r="J237" s="16"/>
      <c r="K237" s="16"/>
    </row>
    <row r="238" spans="1:11" ht="15.75" customHeight="1" x14ac:dyDescent="0.25">
      <c r="A238" s="18" t="s">
        <v>67</v>
      </c>
      <c r="B238" s="12" t="s">
        <v>275</v>
      </c>
      <c r="C238" s="12"/>
      <c r="D238" s="16">
        <f>D236-D237</f>
        <v>0</v>
      </c>
      <c r="E238" s="16">
        <f>E236-E237</f>
        <v>0</v>
      </c>
      <c r="F238" s="16">
        <f>F236-F237</f>
        <v>0</v>
      </c>
      <c r="G238" s="16">
        <f>G236-G237</f>
        <v>0</v>
      </c>
      <c r="H238" s="16">
        <f>H236-H237</f>
        <v>0</v>
      </c>
      <c r="I238" s="16">
        <f t="shared" ref="I238:K238" si="71">I236-I237</f>
        <v>0</v>
      </c>
      <c r="J238" s="16">
        <f t="shared" si="71"/>
        <v>0</v>
      </c>
      <c r="K238" s="16">
        <f t="shared" si="71"/>
        <v>0</v>
      </c>
    </row>
    <row r="239" spans="1:11" ht="24.75" customHeight="1" x14ac:dyDescent="0.25">
      <c r="A239" s="58" t="s">
        <v>276</v>
      </c>
      <c r="B239" s="41" t="s">
        <v>277</v>
      </c>
      <c r="C239" s="12" t="s">
        <v>59</v>
      </c>
      <c r="D239" s="16"/>
      <c r="E239" s="16"/>
      <c r="F239" s="16"/>
      <c r="G239" s="16"/>
      <c r="H239" s="16"/>
      <c r="I239" s="16"/>
      <c r="J239" s="16"/>
      <c r="K239" s="16"/>
    </row>
    <row r="240" spans="1:11" ht="24.75" customHeight="1" x14ac:dyDescent="0.25">
      <c r="A240" s="58"/>
      <c r="B240" s="41" t="s">
        <v>278</v>
      </c>
      <c r="C240" s="12" t="s">
        <v>59</v>
      </c>
      <c r="D240" s="16"/>
      <c r="E240" s="16"/>
      <c r="F240" s="16"/>
      <c r="G240" s="16"/>
      <c r="H240" s="16"/>
      <c r="I240" s="16"/>
      <c r="J240" s="16"/>
      <c r="K240" s="16"/>
    </row>
    <row r="241" spans="1:11" ht="31.5" customHeight="1" x14ac:dyDescent="0.25">
      <c r="A241" s="18" t="s">
        <v>279</v>
      </c>
      <c r="B241" s="41" t="s">
        <v>280</v>
      </c>
      <c r="C241" s="12" t="s">
        <v>59</v>
      </c>
      <c r="D241" s="16">
        <f t="shared" ref="D241:H241" si="72">D242+D243+D244</f>
        <v>0</v>
      </c>
      <c r="E241" s="16">
        <f t="shared" si="72"/>
        <v>0</v>
      </c>
      <c r="F241" s="16">
        <f t="shared" si="72"/>
        <v>0</v>
      </c>
      <c r="G241" s="16">
        <f t="shared" si="72"/>
        <v>0</v>
      </c>
      <c r="H241" s="16">
        <f t="shared" si="72"/>
        <v>0</v>
      </c>
      <c r="I241" s="16">
        <f t="shared" ref="I241:K241" si="73">I242+I243+I244</f>
        <v>0</v>
      </c>
      <c r="J241" s="16">
        <f t="shared" si="73"/>
        <v>0</v>
      </c>
      <c r="K241" s="16">
        <f t="shared" si="73"/>
        <v>0</v>
      </c>
    </row>
    <row r="242" spans="1:11" ht="31.5" customHeight="1" x14ac:dyDescent="0.25">
      <c r="A242" s="18" t="s">
        <v>281</v>
      </c>
      <c r="B242" s="42" t="s">
        <v>282</v>
      </c>
      <c r="C242" s="12" t="s">
        <v>59</v>
      </c>
      <c r="D242" s="16"/>
      <c r="E242" s="16"/>
      <c r="F242" s="16"/>
      <c r="G242" s="16"/>
      <c r="H242" s="16"/>
      <c r="I242" s="16"/>
      <c r="J242" s="16"/>
      <c r="K242" s="16"/>
    </row>
    <row r="243" spans="1:11" ht="31.5" customHeight="1" x14ac:dyDescent="0.25">
      <c r="A243" s="18" t="s">
        <v>283</v>
      </c>
      <c r="B243" s="42" t="s">
        <v>284</v>
      </c>
      <c r="C243" s="12" t="s">
        <v>59</v>
      </c>
      <c r="D243" s="16"/>
      <c r="E243" s="16"/>
      <c r="F243" s="16"/>
      <c r="G243" s="16"/>
      <c r="H243" s="16"/>
      <c r="I243" s="16"/>
      <c r="J243" s="16"/>
      <c r="K243" s="16"/>
    </row>
    <row r="244" spans="1:11" ht="40.5" customHeight="1" x14ac:dyDescent="0.25">
      <c r="A244" s="18" t="s">
        <v>285</v>
      </c>
      <c r="B244" s="42" t="s">
        <v>286</v>
      </c>
      <c r="C244" s="12" t="s">
        <v>59</v>
      </c>
      <c r="D244" s="16"/>
      <c r="E244" s="16"/>
      <c r="F244" s="16"/>
      <c r="G244" s="16"/>
      <c r="H244" s="16"/>
      <c r="I244" s="16"/>
      <c r="J244" s="16"/>
      <c r="K244" s="16"/>
    </row>
    <row r="245" spans="1:11" ht="25.5" customHeight="1" x14ac:dyDescent="0.25">
      <c r="A245" s="18" t="s">
        <v>287</v>
      </c>
      <c r="B245" s="41" t="s">
        <v>288</v>
      </c>
      <c r="C245" s="12" t="s">
        <v>59</v>
      </c>
      <c r="D245" s="16"/>
      <c r="E245" s="16"/>
      <c r="F245" s="16"/>
      <c r="G245" s="16"/>
      <c r="H245" s="16"/>
      <c r="I245" s="16"/>
      <c r="J245" s="16"/>
      <c r="K245" s="16"/>
    </row>
    <row r="246" spans="1:11" ht="26.25" customHeight="1" x14ac:dyDescent="0.25">
      <c r="A246" s="18" t="s">
        <v>289</v>
      </c>
      <c r="B246" s="41" t="s">
        <v>290</v>
      </c>
      <c r="C246" s="12" t="s">
        <v>59</v>
      </c>
      <c r="D246" s="16">
        <f>D238-D239-D240-D241-D245</f>
        <v>0</v>
      </c>
      <c r="E246" s="16">
        <f>E238-E239-E240-E241-E245</f>
        <v>0</v>
      </c>
      <c r="F246" s="16">
        <f>F238-F239-F240-F241-F245</f>
        <v>0</v>
      </c>
      <c r="G246" s="16">
        <f>G238-G239-G240-G241-G245</f>
        <v>0</v>
      </c>
      <c r="H246" s="16">
        <f>H238-H239-H240-H241-H245</f>
        <v>0</v>
      </c>
      <c r="I246" s="16">
        <f t="shared" ref="I246:K246" si="74">I238-I239-I240-I241-I245</f>
        <v>0</v>
      </c>
      <c r="J246" s="16">
        <f t="shared" si="74"/>
        <v>0</v>
      </c>
      <c r="K246" s="16">
        <f t="shared" si="74"/>
        <v>0</v>
      </c>
    </row>
    <row r="247" spans="1:11" ht="40.5" customHeight="1" x14ac:dyDescent="0.3">
      <c r="A247" s="59"/>
      <c r="B247" s="59"/>
      <c r="C247" s="59"/>
      <c r="D247" s="59"/>
      <c r="E247" s="59"/>
      <c r="F247" s="59"/>
      <c r="G247" s="59"/>
      <c r="H247" s="59"/>
      <c r="I247" s="6"/>
      <c r="J247" s="6"/>
      <c r="K247" s="6"/>
    </row>
    <row r="248" spans="1:11" ht="27.75" customHeight="1" x14ac:dyDescent="0.25">
      <c r="A248" s="52" t="s">
        <v>0</v>
      </c>
      <c r="B248" s="52" t="s">
        <v>1</v>
      </c>
      <c r="C248" s="52" t="s">
        <v>2</v>
      </c>
      <c r="D248" s="9" t="s">
        <v>3</v>
      </c>
      <c r="E248" s="9" t="s">
        <v>4</v>
      </c>
      <c r="F248" s="52" t="s">
        <v>5</v>
      </c>
      <c r="G248" s="52"/>
      <c r="H248" s="52"/>
      <c r="I248" s="52"/>
      <c r="J248" s="52"/>
      <c r="K248" s="52"/>
    </row>
    <row r="249" spans="1:11" x14ac:dyDescent="0.25">
      <c r="A249" s="52"/>
      <c r="B249" s="52"/>
      <c r="C249" s="52"/>
      <c r="D249" s="10">
        <v>2017</v>
      </c>
      <c r="E249" s="9">
        <v>2018</v>
      </c>
      <c r="F249" s="10">
        <v>2019</v>
      </c>
      <c r="G249" s="10">
        <v>2020</v>
      </c>
      <c r="H249" s="10">
        <v>2021</v>
      </c>
      <c r="I249" s="10">
        <v>2022</v>
      </c>
      <c r="J249" s="10">
        <v>2023</v>
      </c>
      <c r="K249" s="10">
        <v>2024</v>
      </c>
    </row>
    <row r="250" spans="1:11" ht="18.75" customHeight="1" x14ac:dyDescent="0.25">
      <c r="A250" s="20" t="s">
        <v>291</v>
      </c>
      <c r="B250" s="52" t="s">
        <v>292</v>
      </c>
      <c r="C250" s="52"/>
      <c r="D250" s="52"/>
      <c r="E250" s="52"/>
      <c r="F250" s="52"/>
      <c r="G250" s="52"/>
      <c r="H250" s="52"/>
      <c r="I250" s="52"/>
      <c r="J250" s="52"/>
      <c r="K250" s="52"/>
    </row>
    <row r="251" spans="1:11" ht="40.5" customHeight="1" x14ac:dyDescent="0.25">
      <c r="A251" s="60">
        <v>1</v>
      </c>
      <c r="B251" s="43" t="s">
        <v>293</v>
      </c>
      <c r="C251" s="43" t="s">
        <v>59</v>
      </c>
      <c r="D251" s="44">
        <v>44000000</v>
      </c>
      <c r="E251" s="16">
        <f t="shared" ref="E251:K251" si="75">D251*E252*E253/10000</f>
        <v>0</v>
      </c>
      <c r="F251" s="16">
        <f t="shared" si="75"/>
        <v>0</v>
      </c>
      <c r="G251" s="16">
        <f t="shared" si="75"/>
        <v>0</v>
      </c>
      <c r="H251" s="16">
        <f t="shared" si="75"/>
        <v>0</v>
      </c>
      <c r="I251" s="16">
        <f t="shared" si="75"/>
        <v>0</v>
      </c>
      <c r="J251" s="16">
        <f t="shared" si="75"/>
        <v>0</v>
      </c>
      <c r="K251" s="16">
        <f t="shared" si="75"/>
        <v>0</v>
      </c>
    </row>
    <row r="252" spans="1:11" ht="52.5" customHeight="1" x14ac:dyDescent="0.25">
      <c r="A252" s="60"/>
      <c r="B252" s="43" t="s">
        <v>63</v>
      </c>
      <c r="C252" s="43" t="s">
        <v>55</v>
      </c>
      <c r="D252" s="44"/>
      <c r="E252" s="44"/>
      <c r="F252" s="44"/>
      <c r="G252" s="44"/>
      <c r="H252" s="44"/>
      <c r="I252" s="44"/>
      <c r="J252" s="44"/>
      <c r="K252" s="44"/>
    </row>
    <row r="253" spans="1:11" ht="33" customHeight="1" x14ac:dyDescent="0.25">
      <c r="A253" s="60"/>
      <c r="B253" s="43" t="s">
        <v>61</v>
      </c>
      <c r="C253" s="43" t="s">
        <v>57</v>
      </c>
      <c r="D253" s="44"/>
      <c r="E253" s="44"/>
      <c r="F253" s="44"/>
      <c r="G253" s="44"/>
      <c r="H253" s="44"/>
      <c r="I253" s="44"/>
      <c r="J253" s="44"/>
      <c r="K253" s="44"/>
    </row>
    <row r="254" spans="1:11" ht="30.75" customHeight="1" x14ac:dyDescent="0.25">
      <c r="A254" s="18">
        <v>2</v>
      </c>
      <c r="B254" s="12" t="s">
        <v>294</v>
      </c>
      <c r="C254" s="12" t="s">
        <v>295</v>
      </c>
      <c r="D254" s="45">
        <v>1234</v>
      </c>
      <c r="E254" s="45"/>
      <c r="F254" s="45"/>
      <c r="G254" s="45"/>
      <c r="H254" s="45"/>
      <c r="I254" s="45"/>
      <c r="J254" s="45"/>
      <c r="K254" s="45"/>
    </row>
    <row r="255" spans="1:11" ht="15.75" customHeight="1" x14ac:dyDescent="0.25">
      <c r="A255" s="58" t="s">
        <v>260</v>
      </c>
      <c r="B255" s="46" t="s">
        <v>296</v>
      </c>
      <c r="C255" s="12" t="s">
        <v>295</v>
      </c>
      <c r="D255" s="45"/>
      <c r="E255" s="45"/>
      <c r="F255" s="45"/>
      <c r="G255" s="45"/>
      <c r="H255" s="45"/>
      <c r="I255" s="45"/>
      <c r="J255" s="45"/>
      <c r="K255" s="45"/>
    </row>
    <row r="256" spans="1:11" ht="25.5" x14ac:dyDescent="0.25">
      <c r="A256" s="58"/>
      <c r="B256" s="46" t="s">
        <v>297</v>
      </c>
      <c r="C256" s="12" t="s">
        <v>295</v>
      </c>
      <c r="D256" s="45"/>
      <c r="E256" s="45"/>
      <c r="F256" s="45"/>
      <c r="G256" s="45"/>
      <c r="H256" s="45"/>
      <c r="I256" s="45"/>
      <c r="J256" s="45"/>
      <c r="K256" s="45"/>
    </row>
    <row r="257" spans="1:13" ht="27" customHeight="1" x14ac:dyDescent="0.25">
      <c r="A257" s="58"/>
      <c r="B257" s="46" t="s">
        <v>298</v>
      </c>
      <c r="C257" s="12" t="s">
        <v>295</v>
      </c>
      <c r="D257" s="45"/>
      <c r="E257" s="45"/>
      <c r="F257" s="45"/>
      <c r="G257" s="45"/>
      <c r="H257" s="45"/>
      <c r="I257" s="45"/>
      <c r="J257" s="45"/>
      <c r="K257" s="45"/>
    </row>
    <row r="258" spans="1:13" ht="38.25" customHeight="1" x14ac:dyDescent="0.25">
      <c r="A258" s="18" t="s">
        <v>262</v>
      </c>
      <c r="B258" s="13" t="s">
        <v>299</v>
      </c>
      <c r="C258" s="12" t="s">
        <v>295</v>
      </c>
      <c r="D258" s="19">
        <v>15</v>
      </c>
      <c r="E258" s="19">
        <v>12</v>
      </c>
      <c r="F258" s="19">
        <v>10</v>
      </c>
      <c r="G258" s="19">
        <v>10</v>
      </c>
      <c r="H258" s="19">
        <v>12</v>
      </c>
      <c r="I258" s="19">
        <v>13</v>
      </c>
      <c r="J258" s="19">
        <v>15</v>
      </c>
      <c r="K258" s="19">
        <v>15</v>
      </c>
      <c r="M258" s="1"/>
    </row>
    <row r="259" spans="1:13" ht="36.75" customHeight="1" x14ac:dyDescent="0.25">
      <c r="A259" s="18">
        <v>3</v>
      </c>
      <c r="B259" s="12" t="s">
        <v>300</v>
      </c>
      <c r="C259" s="12" t="s">
        <v>301</v>
      </c>
      <c r="D259" s="19">
        <v>9</v>
      </c>
      <c r="E259" s="19">
        <v>9</v>
      </c>
      <c r="F259" s="19">
        <v>9</v>
      </c>
      <c r="G259" s="19">
        <v>9</v>
      </c>
      <c r="H259" s="19">
        <v>9</v>
      </c>
      <c r="I259" s="19">
        <v>9</v>
      </c>
      <c r="J259" s="19">
        <v>9</v>
      </c>
      <c r="K259" s="19">
        <v>9</v>
      </c>
    </row>
    <row r="260" spans="1:13" ht="39.75" customHeight="1" x14ac:dyDescent="0.3">
      <c r="A260" s="59"/>
      <c r="B260" s="59"/>
      <c r="C260" s="59"/>
      <c r="D260" s="59"/>
      <c r="E260" s="59"/>
      <c r="F260" s="59"/>
      <c r="G260" s="59"/>
      <c r="H260" s="59"/>
      <c r="I260" s="6"/>
      <c r="J260" s="6"/>
      <c r="K260" s="6"/>
    </row>
    <row r="261" spans="1:13" ht="15.75" customHeight="1" x14ac:dyDescent="0.25">
      <c r="A261" s="52" t="s">
        <v>0</v>
      </c>
      <c r="B261" s="52" t="s">
        <v>1</v>
      </c>
      <c r="C261" s="52" t="s">
        <v>2</v>
      </c>
      <c r="D261" s="9" t="s">
        <v>3</v>
      </c>
      <c r="E261" s="9" t="s">
        <v>4</v>
      </c>
      <c r="F261" s="52" t="s">
        <v>5</v>
      </c>
      <c r="G261" s="52"/>
      <c r="H261" s="52"/>
      <c r="I261" s="52"/>
      <c r="J261" s="52"/>
      <c r="K261" s="52"/>
    </row>
    <row r="262" spans="1:13" ht="27" customHeight="1" x14ac:dyDescent="0.25">
      <c r="A262" s="52"/>
      <c r="B262" s="52"/>
      <c r="C262" s="52"/>
      <c r="D262" s="10">
        <v>2017</v>
      </c>
      <c r="E262" s="9">
        <v>2018</v>
      </c>
      <c r="F262" s="10">
        <v>2019</v>
      </c>
      <c r="G262" s="10">
        <v>2020</v>
      </c>
      <c r="H262" s="10">
        <v>2021</v>
      </c>
      <c r="I262" s="10">
        <v>2022</v>
      </c>
      <c r="J262" s="10">
        <v>2023</v>
      </c>
      <c r="K262" s="10">
        <v>2024</v>
      </c>
    </row>
    <row r="263" spans="1:13" ht="18.75" customHeight="1" x14ac:dyDescent="0.25">
      <c r="A263" s="20" t="s">
        <v>302</v>
      </c>
      <c r="B263" s="52" t="s">
        <v>303</v>
      </c>
      <c r="C263" s="52"/>
      <c r="D263" s="52"/>
      <c r="E263" s="52"/>
      <c r="F263" s="52"/>
      <c r="G263" s="52"/>
      <c r="H263" s="52"/>
      <c r="I263" s="52"/>
      <c r="J263" s="52"/>
      <c r="K263" s="52"/>
    </row>
    <row r="264" spans="1:13" ht="29.25" customHeight="1" x14ac:dyDescent="0.25">
      <c r="A264" s="18">
        <v>1</v>
      </c>
      <c r="B264" s="12" t="s">
        <v>304</v>
      </c>
      <c r="C264" s="12" t="s">
        <v>59</v>
      </c>
      <c r="D264" s="43">
        <v>0</v>
      </c>
      <c r="E264" s="43">
        <v>0</v>
      </c>
      <c r="F264" s="43">
        <v>0</v>
      </c>
      <c r="G264" s="43">
        <v>0</v>
      </c>
      <c r="H264" s="43">
        <v>0</v>
      </c>
      <c r="I264" s="43">
        <v>0</v>
      </c>
      <c r="J264" s="43">
        <v>0</v>
      </c>
      <c r="K264" s="43">
        <v>0</v>
      </c>
    </row>
    <row r="265" spans="1:13" ht="36" customHeight="1" x14ac:dyDescent="0.25">
      <c r="A265" s="18">
        <v>2</v>
      </c>
      <c r="B265" s="12" t="s">
        <v>305</v>
      </c>
      <c r="C265" s="12" t="s">
        <v>306</v>
      </c>
      <c r="D265" s="19"/>
      <c r="E265" s="19"/>
      <c r="F265" s="19"/>
      <c r="G265" s="19"/>
      <c r="H265" s="19"/>
      <c r="I265" s="19"/>
      <c r="J265" s="19"/>
      <c r="K265" s="19"/>
    </row>
    <row r="266" spans="1:13" ht="35.25" customHeight="1" x14ac:dyDescent="0.25">
      <c r="A266" s="17" t="s">
        <v>32</v>
      </c>
      <c r="B266" s="13" t="s">
        <v>307</v>
      </c>
      <c r="C266" s="13" t="s">
        <v>306</v>
      </c>
      <c r="D266" s="16"/>
      <c r="E266" s="16"/>
      <c r="F266" s="16"/>
      <c r="G266" s="16"/>
      <c r="H266" s="16"/>
      <c r="I266" s="16"/>
      <c r="J266" s="16"/>
      <c r="K266" s="16"/>
    </row>
    <row r="267" spans="1:13" ht="44.25" customHeight="1" x14ac:dyDescent="0.25">
      <c r="A267" s="17" t="s">
        <v>34</v>
      </c>
      <c r="B267" s="13" t="s">
        <v>308</v>
      </c>
      <c r="C267" s="13" t="s">
        <v>309</v>
      </c>
      <c r="D267" s="16"/>
      <c r="E267" s="16" t="e">
        <f t="shared" ref="E267:K267" si="76">E266/E265*100</f>
        <v>#DIV/0!</v>
      </c>
      <c r="F267" s="16" t="e">
        <f t="shared" si="76"/>
        <v>#DIV/0!</v>
      </c>
      <c r="G267" s="16" t="e">
        <f t="shared" si="76"/>
        <v>#DIV/0!</v>
      </c>
      <c r="H267" s="16" t="e">
        <f t="shared" si="76"/>
        <v>#DIV/0!</v>
      </c>
      <c r="I267" s="16" t="e">
        <f t="shared" si="76"/>
        <v>#DIV/0!</v>
      </c>
      <c r="J267" s="16" t="e">
        <f t="shared" si="76"/>
        <v>#DIV/0!</v>
      </c>
      <c r="K267" s="16" t="e">
        <f t="shared" si="76"/>
        <v>#DIV/0!</v>
      </c>
    </row>
    <row r="268" spans="1:13" ht="43.5" customHeight="1" x14ac:dyDescent="0.3">
      <c r="A268" s="61"/>
      <c r="B268" s="61"/>
      <c r="C268" s="61"/>
      <c r="D268" s="61"/>
      <c r="E268" s="61"/>
      <c r="F268" s="61"/>
      <c r="G268" s="61"/>
      <c r="H268" s="61"/>
      <c r="I268" s="8"/>
      <c r="J268" s="8"/>
      <c r="K268" s="8"/>
    </row>
    <row r="269" spans="1:13" ht="27" customHeight="1" x14ac:dyDescent="0.25">
      <c r="A269" s="52" t="s">
        <v>0</v>
      </c>
      <c r="B269" s="52" t="s">
        <v>1</v>
      </c>
      <c r="C269" s="52" t="s">
        <v>2</v>
      </c>
      <c r="D269" s="9" t="s">
        <v>3</v>
      </c>
      <c r="E269" s="9" t="s">
        <v>4</v>
      </c>
      <c r="F269" s="52" t="s">
        <v>5</v>
      </c>
      <c r="G269" s="52"/>
      <c r="H269" s="52"/>
      <c r="I269" s="52"/>
      <c r="J269" s="52"/>
      <c r="K269" s="52"/>
    </row>
    <row r="270" spans="1:13" ht="13.5" customHeight="1" x14ac:dyDescent="0.25">
      <c r="A270" s="52"/>
      <c r="B270" s="52"/>
      <c r="C270" s="52"/>
      <c r="D270" s="10">
        <v>2017</v>
      </c>
      <c r="E270" s="9">
        <v>2018</v>
      </c>
      <c r="F270" s="10">
        <v>2019</v>
      </c>
      <c r="G270" s="10">
        <v>2020</v>
      </c>
      <c r="H270" s="10">
        <v>2021</v>
      </c>
      <c r="I270" s="10">
        <v>2022</v>
      </c>
      <c r="J270" s="10">
        <v>2023</v>
      </c>
      <c r="K270" s="10">
        <v>2024</v>
      </c>
    </row>
    <row r="271" spans="1:13" ht="15" customHeight="1" x14ac:dyDescent="0.25">
      <c r="A271" s="47" t="s">
        <v>310</v>
      </c>
      <c r="B271" s="69" t="s">
        <v>311</v>
      </c>
      <c r="C271" s="69"/>
      <c r="D271" s="69"/>
      <c r="E271" s="69"/>
      <c r="F271" s="69"/>
      <c r="G271" s="69"/>
      <c r="H271" s="69"/>
      <c r="I271" s="69"/>
      <c r="J271" s="69"/>
      <c r="K271" s="69"/>
    </row>
    <row r="272" spans="1:13" ht="33.75" customHeight="1" x14ac:dyDescent="0.25">
      <c r="A272" s="17">
        <v>1</v>
      </c>
      <c r="B272" s="13" t="s">
        <v>312</v>
      </c>
      <c r="C272" s="13" t="s">
        <v>50</v>
      </c>
      <c r="D272" s="14">
        <f>D273+D287</f>
        <v>67223</v>
      </c>
      <c r="E272" s="14">
        <f>E273+E287</f>
        <v>6353</v>
      </c>
      <c r="F272" s="14">
        <f>23944.1</f>
        <v>23944.1</v>
      </c>
      <c r="G272" s="14">
        <v>24427.200000000001</v>
      </c>
      <c r="H272" s="14">
        <v>25584</v>
      </c>
      <c r="I272" s="14">
        <v>26381</v>
      </c>
      <c r="J272" s="14">
        <v>27750</v>
      </c>
      <c r="K272" s="14">
        <v>28390</v>
      </c>
    </row>
    <row r="273" spans="1:11" ht="27" customHeight="1" x14ac:dyDescent="0.25">
      <c r="A273" s="18" t="s">
        <v>12</v>
      </c>
      <c r="B273" s="12" t="s">
        <v>313</v>
      </c>
      <c r="C273" s="48" t="s">
        <v>50</v>
      </c>
      <c r="D273" s="12">
        <v>14073</v>
      </c>
      <c r="E273" s="12">
        <v>5425</v>
      </c>
      <c r="F273" s="12"/>
      <c r="G273" s="12"/>
      <c r="H273" s="12"/>
      <c r="I273" s="12"/>
      <c r="J273" s="12"/>
      <c r="K273" s="12"/>
    </row>
    <row r="274" spans="1:11" ht="25.5" x14ac:dyDescent="0.25">
      <c r="A274" s="18" t="s">
        <v>122</v>
      </c>
      <c r="B274" s="12" t="s">
        <v>314</v>
      </c>
      <c r="C274" s="12" t="s">
        <v>50</v>
      </c>
      <c r="D274" s="12"/>
      <c r="E274" s="12">
        <v>4888</v>
      </c>
      <c r="F274" s="12"/>
      <c r="G274" s="12"/>
      <c r="H274" s="12"/>
      <c r="I274" s="12"/>
      <c r="J274" s="12"/>
      <c r="K274" s="12"/>
    </row>
    <row r="275" spans="1:11" ht="13.5" customHeight="1" x14ac:dyDescent="0.25">
      <c r="A275" s="18" t="s">
        <v>124</v>
      </c>
      <c r="B275" s="12" t="s">
        <v>315</v>
      </c>
      <c r="C275" s="12" t="s">
        <v>50</v>
      </c>
      <c r="D275" s="12"/>
      <c r="E275" s="12"/>
      <c r="F275" s="12"/>
      <c r="G275" s="12"/>
      <c r="H275" s="12"/>
      <c r="I275" s="12"/>
      <c r="J275" s="12"/>
      <c r="K275" s="12"/>
    </row>
    <row r="276" spans="1:11" ht="25.5" x14ac:dyDescent="0.25">
      <c r="A276" s="18" t="s">
        <v>316</v>
      </c>
      <c r="B276" s="12" t="s">
        <v>317</v>
      </c>
      <c r="C276" s="12" t="s">
        <v>50</v>
      </c>
      <c r="D276" s="12"/>
      <c r="E276" s="12"/>
      <c r="F276" s="12"/>
      <c r="G276" s="12"/>
      <c r="H276" s="12"/>
      <c r="I276" s="12"/>
      <c r="J276" s="12"/>
      <c r="K276" s="12"/>
    </row>
    <row r="277" spans="1:11" ht="25.5" x14ac:dyDescent="0.25">
      <c r="A277" s="18" t="s">
        <v>318</v>
      </c>
      <c r="B277" s="12" t="s">
        <v>319</v>
      </c>
      <c r="C277" s="12" t="s">
        <v>50</v>
      </c>
      <c r="D277" s="12"/>
      <c r="E277" s="12"/>
      <c r="F277" s="12"/>
      <c r="G277" s="12"/>
      <c r="H277" s="12"/>
      <c r="I277" s="12"/>
      <c r="J277" s="12"/>
      <c r="K277" s="12"/>
    </row>
    <row r="278" spans="1:11" ht="25.5" x14ac:dyDescent="0.25">
      <c r="A278" s="18" t="s">
        <v>320</v>
      </c>
      <c r="B278" s="12" t="s">
        <v>321</v>
      </c>
      <c r="C278" s="12" t="s">
        <v>50</v>
      </c>
      <c r="D278" s="12"/>
      <c r="E278" s="12"/>
      <c r="F278" s="12"/>
      <c r="G278" s="12"/>
      <c r="H278" s="12"/>
      <c r="I278" s="12"/>
      <c r="J278" s="12"/>
      <c r="K278" s="12"/>
    </row>
    <row r="279" spans="1:11" ht="15" customHeight="1" x14ac:dyDescent="0.25">
      <c r="A279" s="18" t="s">
        <v>322</v>
      </c>
      <c r="B279" s="12" t="s">
        <v>323</v>
      </c>
      <c r="C279" s="12" t="s">
        <v>50</v>
      </c>
      <c r="D279" s="12">
        <v>1771</v>
      </c>
      <c r="E279" s="12"/>
      <c r="F279" s="12"/>
      <c r="G279" s="12"/>
      <c r="H279" s="12"/>
      <c r="I279" s="12"/>
      <c r="J279" s="12"/>
      <c r="K279" s="12"/>
    </row>
    <row r="280" spans="1:11" ht="25.5" x14ac:dyDescent="0.25">
      <c r="A280" s="18" t="s">
        <v>324</v>
      </c>
      <c r="B280" s="12" t="s">
        <v>325</v>
      </c>
      <c r="C280" s="12" t="s">
        <v>50</v>
      </c>
      <c r="D280" s="12"/>
      <c r="E280" s="12">
        <v>123</v>
      </c>
      <c r="F280" s="12"/>
      <c r="G280" s="12"/>
      <c r="H280" s="12"/>
      <c r="I280" s="12"/>
      <c r="J280" s="12"/>
      <c r="K280" s="12"/>
    </row>
    <row r="281" spans="1:11" ht="25.5" x14ac:dyDescent="0.25">
      <c r="A281" s="18" t="s">
        <v>326</v>
      </c>
      <c r="B281" s="12" t="s">
        <v>327</v>
      </c>
      <c r="C281" s="12" t="s">
        <v>50</v>
      </c>
      <c r="D281" s="12"/>
      <c r="E281" s="12">
        <v>414</v>
      </c>
      <c r="F281" s="12"/>
      <c r="G281" s="12"/>
      <c r="H281" s="12"/>
      <c r="I281" s="12"/>
      <c r="J281" s="12"/>
      <c r="K281" s="12"/>
    </row>
    <row r="282" spans="1:11" ht="42" customHeight="1" x14ac:dyDescent="0.25">
      <c r="A282" s="18" t="s">
        <v>328</v>
      </c>
      <c r="B282" s="12" t="s">
        <v>329</v>
      </c>
      <c r="C282" s="12" t="s">
        <v>50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</row>
    <row r="283" spans="1:11" ht="31.5" customHeight="1" x14ac:dyDescent="0.25">
      <c r="A283" s="18" t="s">
        <v>330</v>
      </c>
      <c r="B283" s="12" t="s">
        <v>331</v>
      </c>
      <c r="C283" s="12" t="s">
        <v>50</v>
      </c>
      <c r="D283" s="12">
        <v>280</v>
      </c>
      <c r="E283" s="12"/>
      <c r="F283" s="12"/>
      <c r="G283" s="12"/>
      <c r="H283" s="12"/>
      <c r="I283" s="12"/>
      <c r="J283" s="12"/>
      <c r="K283" s="12"/>
    </row>
    <row r="284" spans="1:11" ht="27.75" customHeight="1" x14ac:dyDescent="0.25">
      <c r="A284" s="18" t="s">
        <v>332</v>
      </c>
      <c r="B284" s="12" t="s">
        <v>333</v>
      </c>
      <c r="C284" s="12" t="s">
        <v>50</v>
      </c>
      <c r="D284" s="12">
        <v>0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</row>
    <row r="285" spans="1:11" ht="25.5" x14ac:dyDescent="0.25">
      <c r="A285" s="18" t="s">
        <v>334</v>
      </c>
      <c r="B285" s="12" t="s">
        <v>335</v>
      </c>
      <c r="C285" s="12" t="s">
        <v>50</v>
      </c>
      <c r="D285" s="12">
        <v>1945</v>
      </c>
      <c r="E285" s="12"/>
      <c r="F285" s="12"/>
      <c r="G285" s="12"/>
      <c r="H285" s="12"/>
      <c r="I285" s="12"/>
      <c r="J285" s="12"/>
      <c r="K285" s="12"/>
    </row>
    <row r="286" spans="1:11" ht="25.5" x14ac:dyDescent="0.25">
      <c r="A286" s="18" t="s">
        <v>336</v>
      </c>
      <c r="B286" s="12" t="s">
        <v>337</v>
      </c>
      <c r="C286" s="12" t="s">
        <v>50</v>
      </c>
      <c r="D286" s="12">
        <v>3021</v>
      </c>
      <c r="E286" s="12"/>
      <c r="F286" s="12"/>
      <c r="G286" s="12"/>
      <c r="H286" s="12"/>
      <c r="I286" s="12"/>
      <c r="J286" s="12"/>
      <c r="K286" s="12"/>
    </row>
    <row r="287" spans="1:11" ht="25.5" x14ac:dyDescent="0.25">
      <c r="A287" s="18" t="s">
        <v>14</v>
      </c>
      <c r="B287" s="12" t="s">
        <v>338</v>
      </c>
      <c r="C287" s="12" t="s">
        <v>50</v>
      </c>
      <c r="D287" s="12">
        <v>53150</v>
      </c>
      <c r="E287" s="12">
        <v>928</v>
      </c>
      <c r="F287" s="12"/>
      <c r="G287" s="12"/>
      <c r="H287" s="12"/>
      <c r="I287" s="12"/>
      <c r="J287" s="12"/>
      <c r="K287" s="12"/>
    </row>
    <row r="288" spans="1:11" ht="25.5" x14ac:dyDescent="0.25">
      <c r="A288" s="18" t="s">
        <v>128</v>
      </c>
      <c r="B288" s="12" t="s">
        <v>339</v>
      </c>
      <c r="C288" s="12" t="s">
        <v>50</v>
      </c>
      <c r="D288" s="12"/>
      <c r="E288" s="12">
        <v>4117</v>
      </c>
      <c r="F288" s="12"/>
      <c r="G288" s="12"/>
      <c r="H288" s="12"/>
      <c r="I288" s="12"/>
      <c r="J288" s="12"/>
      <c r="K288" s="12"/>
    </row>
    <row r="289" spans="1:11" ht="25.5" x14ac:dyDescent="0.25">
      <c r="A289" s="18" t="s">
        <v>129</v>
      </c>
      <c r="B289" s="12" t="s">
        <v>340</v>
      </c>
      <c r="C289" s="12" t="s">
        <v>50</v>
      </c>
      <c r="D289" s="12"/>
      <c r="E289" s="12"/>
      <c r="F289" s="12"/>
      <c r="G289" s="12"/>
      <c r="H289" s="12"/>
      <c r="I289" s="12"/>
      <c r="J289" s="12"/>
      <c r="K289" s="12"/>
    </row>
    <row r="290" spans="1:11" ht="30" customHeight="1" x14ac:dyDescent="0.25">
      <c r="A290" s="18" t="s">
        <v>130</v>
      </c>
      <c r="B290" s="12" t="s">
        <v>341</v>
      </c>
      <c r="C290" s="12" t="s">
        <v>50</v>
      </c>
      <c r="D290" s="12"/>
      <c r="E290" s="12"/>
      <c r="F290" s="12"/>
      <c r="G290" s="12"/>
      <c r="H290" s="12"/>
      <c r="I290" s="12"/>
      <c r="J290" s="12"/>
      <c r="K290" s="12"/>
    </row>
    <row r="291" spans="1:11" ht="25.5" x14ac:dyDescent="0.25">
      <c r="A291" s="18" t="s">
        <v>342</v>
      </c>
      <c r="B291" s="12" t="s">
        <v>343</v>
      </c>
      <c r="C291" s="12" t="s">
        <v>50</v>
      </c>
      <c r="D291" s="12"/>
      <c r="E291" s="12"/>
      <c r="F291" s="12"/>
      <c r="G291" s="12"/>
      <c r="H291" s="12"/>
      <c r="I291" s="12"/>
      <c r="J291" s="12"/>
      <c r="K291" s="12"/>
    </row>
    <row r="292" spans="1:11" ht="25.5" x14ac:dyDescent="0.25">
      <c r="A292" s="18">
        <v>2</v>
      </c>
      <c r="B292" s="12" t="s">
        <v>344</v>
      </c>
      <c r="C292" s="13" t="s">
        <v>50</v>
      </c>
      <c r="D292" s="14">
        <f>D293+D294+D295+D296+D297+D298+D299+D300+D301+D302</f>
        <v>56901</v>
      </c>
      <c r="E292" s="14">
        <f>E293+E294+E295+E296+E297+E298+E299+E300+E301+E302</f>
        <v>5997</v>
      </c>
      <c r="F292" s="14">
        <v>24244.1</v>
      </c>
      <c r="G292" s="14">
        <v>24727.200000000001</v>
      </c>
      <c r="H292" s="14">
        <v>25884</v>
      </c>
      <c r="I292" s="14">
        <v>26681</v>
      </c>
      <c r="J292" s="14">
        <v>28050</v>
      </c>
      <c r="K292" s="14">
        <v>28690</v>
      </c>
    </row>
    <row r="293" spans="1:11" ht="27.75" customHeight="1" x14ac:dyDescent="0.25">
      <c r="A293" s="18" t="s">
        <v>260</v>
      </c>
      <c r="B293" s="12" t="s">
        <v>345</v>
      </c>
      <c r="C293" s="13" t="s">
        <v>50</v>
      </c>
      <c r="D293" s="13">
        <v>10161</v>
      </c>
      <c r="E293" s="13">
        <v>1985</v>
      </c>
      <c r="F293" s="13"/>
      <c r="G293" s="13"/>
      <c r="H293" s="13"/>
      <c r="I293" s="13"/>
      <c r="J293" s="13"/>
      <c r="K293" s="13"/>
    </row>
    <row r="294" spans="1:11" ht="25.5" x14ac:dyDescent="0.25">
      <c r="A294" s="18" t="s">
        <v>262</v>
      </c>
      <c r="B294" s="12" t="s">
        <v>346</v>
      </c>
      <c r="C294" s="12" t="s">
        <v>50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</row>
    <row r="295" spans="1:11" ht="25.5" x14ac:dyDescent="0.25">
      <c r="A295" s="18" t="s">
        <v>264</v>
      </c>
      <c r="B295" s="12" t="s">
        <v>347</v>
      </c>
      <c r="C295" s="12" t="s">
        <v>50</v>
      </c>
      <c r="D295" s="1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</row>
    <row r="296" spans="1:11" ht="29.25" customHeight="1" x14ac:dyDescent="0.25">
      <c r="A296" s="18" t="s">
        <v>266</v>
      </c>
      <c r="B296" s="12" t="s">
        <v>348</v>
      </c>
      <c r="C296" s="12" t="s">
        <v>50</v>
      </c>
      <c r="D296" s="13">
        <v>2906</v>
      </c>
      <c r="E296" s="13">
        <v>2504</v>
      </c>
      <c r="F296" s="13"/>
      <c r="G296" s="13"/>
      <c r="H296" s="13"/>
      <c r="I296" s="13"/>
      <c r="J296" s="13"/>
      <c r="K296" s="13"/>
    </row>
    <row r="297" spans="1:11" ht="18" customHeight="1" x14ac:dyDescent="0.25">
      <c r="A297" s="18" t="s">
        <v>268</v>
      </c>
      <c r="B297" s="12" t="s">
        <v>349</v>
      </c>
      <c r="C297" s="12" t="s">
        <v>50</v>
      </c>
      <c r="D297" s="13">
        <v>35679</v>
      </c>
      <c r="E297" s="13">
        <v>1508</v>
      </c>
      <c r="F297" s="13"/>
      <c r="G297" s="13"/>
      <c r="H297" s="13"/>
      <c r="I297" s="13"/>
      <c r="J297" s="13"/>
      <c r="K297" s="13"/>
    </row>
    <row r="298" spans="1:11" ht="25.5" x14ac:dyDescent="0.25">
      <c r="A298" s="18" t="s">
        <v>270</v>
      </c>
      <c r="B298" s="12" t="s">
        <v>350</v>
      </c>
      <c r="C298" s="12" t="s">
        <v>50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</row>
    <row r="299" spans="1:11" ht="28.5" customHeight="1" x14ac:dyDescent="0.25">
      <c r="A299" s="18" t="s">
        <v>351</v>
      </c>
      <c r="B299" s="12" t="s">
        <v>352</v>
      </c>
      <c r="C299" s="12" t="s">
        <v>50</v>
      </c>
      <c r="D299" s="13">
        <v>6991</v>
      </c>
      <c r="E299" s="13"/>
      <c r="F299" s="13"/>
      <c r="G299" s="13"/>
      <c r="H299" s="13"/>
      <c r="I299" s="13"/>
      <c r="J299" s="13"/>
      <c r="K299" s="13"/>
    </row>
    <row r="300" spans="1:11" ht="24.75" customHeight="1" x14ac:dyDescent="0.25">
      <c r="A300" s="18" t="s">
        <v>353</v>
      </c>
      <c r="B300" s="12" t="s">
        <v>354</v>
      </c>
      <c r="C300" s="12" t="s">
        <v>50</v>
      </c>
      <c r="D300" s="13">
        <v>970</v>
      </c>
      <c r="E300" s="13"/>
      <c r="F300" s="13"/>
      <c r="G300" s="13"/>
      <c r="H300" s="13"/>
      <c r="I300" s="13"/>
      <c r="J300" s="13"/>
      <c r="K300" s="13"/>
    </row>
    <row r="301" spans="1:11" ht="25.5" x14ac:dyDescent="0.25">
      <c r="A301" s="18" t="s">
        <v>355</v>
      </c>
      <c r="B301" s="12" t="s">
        <v>356</v>
      </c>
      <c r="C301" s="12" t="s">
        <v>50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</row>
    <row r="302" spans="1:11" ht="27.75" customHeight="1" x14ac:dyDescent="0.25">
      <c r="A302" s="18" t="s">
        <v>357</v>
      </c>
      <c r="B302" s="12" t="s">
        <v>358</v>
      </c>
      <c r="C302" s="12" t="s">
        <v>50</v>
      </c>
      <c r="D302" s="13">
        <v>194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</row>
    <row r="303" spans="1:11" ht="25.5" x14ac:dyDescent="0.25">
      <c r="A303" s="18">
        <v>3</v>
      </c>
      <c r="B303" s="12" t="s">
        <v>359</v>
      </c>
      <c r="C303" s="13" t="s">
        <v>50</v>
      </c>
      <c r="D303" s="14">
        <f>D272-D292</f>
        <v>10322</v>
      </c>
      <c r="E303" s="14">
        <f>E272-E292</f>
        <v>356</v>
      </c>
      <c r="F303" s="14">
        <f>F272-F292</f>
        <v>-300</v>
      </c>
      <c r="G303" s="14">
        <f>G272-G292</f>
        <v>-300</v>
      </c>
      <c r="H303" s="14">
        <f>H272-H292</f>
        <v>-300</v>
      </c>
      <c r="I303" s="14">
        <f t="shared" ref="I303:K303" si="77">I272-I292</f>
        <v>-300</v>
      </c>
      <c r="J303" s="14">
        <f t="shared" si="77"/>
        <v>-300</v>
      </c>
      <c r="K303" s="14">
        <f t="shared" si="77"/>
        <v>-300</v>
      </c>
    </row>
    <row r="304" spans="1:11" ht="25.5" x14ac:dyDescent="0.25">
      <c r="A304" s="18" t="s">
        <v>34</v>
      </c>
      <c r="B304" s="12" t="s">
        <v>360</v>
      </c>
      <c r="C304" s="12" t="s">
        <v>50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</row>
    <row r="305" spans="1:11" ht="43.5" customHeight="1" x14ac:dyDescent="0.3">
      <c r="A305" s="59"/>
      <c r="B305" s="59"/>
      <c r="C305" s="59"/>
      <c r="D305" s="59"/>
      <c r="E305" s="59"/>
      <c r="F305" s="59"/>
      <c r="G305" s="59"/>
      <c r="H305" s="59"/>
      <c r="I305" s="6"/>
      <c r="J305" s="6"/>
      <c r="K305" s="6"/>
    </row>
    <row r="306" spans="1:11" ht="15.75" customHeight="1" x14ac:dyDescent="0.25">
      <c r="A306" s="52" t="s">
        <v>0</v>
      </c>
      <c r="B306" s="52" t="s">
        <v>1</v>
      </c>
      <c r="C306" s="52" t="s">
        <v>2</v>
      </c>
      <c r="D306" s="9" t="s">
        <v>3</v>
      </c>
      <c r="E306" s="9" t="s">
        <v>4</v>
      </c>
      <c r="F306" s="52" t="s">
        <v>5</v>
      </c>
      <c r="G306" s="52"/>
      <c r="H306" s="52"/>
      <c r="I306" s="52"/>
      <c r="J306" s="52"/>
      <c r="K306" s="52"/>
    </row>
    <row r="307" spans="1:11" ht="24" customHeight="1" x14ac:dyDescent="0.25">
      <c r="A307" s="52"/>
      <c r="B307" s="52"/>
      <c r="C307" s="52"/>
      <c r="D307" s="10">
        <v>2017</v>
      </c>
      <c r="E307" s="9">
        <v>2018</v>
      </c>
      <c r="F307" s="10">
        <v>2019</v>
      </c>
      <c r="G307" s="10">
        <v>2020</v>
      </c>
      <c r="H307" s="10">
        <v>2021</v>
      </c>
      <c r="I307" s="10">
        <v>2022</v>
      </c>
      <c r="J307" s="10">
        <v>2023</v>
      </c>
      <c r="K307" s="10">
        <v>2024</v>
      </c>
    </row>
    <row r="308" spans="1:11" x14ac:dyDescent="0.25">
      <c r="A308" s="20" t="s">
        <v>361</v>
      </c>
      <c r="B308" s="52" t="s">
        <v>362</v>
      </c>
      <c r="C308" s="52"/>
      <c r="D308" s="52"/>
      <c r="E308" s="52"/>
      <c r="F308" s="52"/>
      <c r="G308" s="52"/>
      <c r="H308" s="52"/>
      <c r="I308" s="52"/>
      <c r="J308" s="52"/>
      <c r="K308" s="52"/>
    </row>
    <row r="309" spans="1:11" ht="32.25" customHeight="1" x14ac:dyDescent="0.25">
      <c r="A309" s="18">
        <v>1</v>
      </c>
      <c r="B309" s="12" t="s">
        <v>363</v>
      </c>
      <c r="C309" s="12"/>
      <c r="D309" s="19"/>
      <c r="E309" s="19"/>
      <c r="F309" s="19"/>
      <c r="G309" s="19"/>
      <c r="H309" s="19"/>
      <c r="I309" s="19"/>
      <c r="J309" s="19"/>
      <c r="K309" s="19"/>
    </row>
    <row r="310" spans="1:11" x14ac:dyDescent="0.25">
      <c r="A310" s="56" t="s">
        <v>12</v>
      </c>
      <c r="B310" s="57" t="s">
        <v>364</v>
      </c>
      <c r="C310" s="13" t="s">
        <v>365</v>
      </c>
      <c r="D310" s="19"/>
      <c r="E310" s="19"/>
      <c r="F310" s="19"/>
      <c r="G310" s="19"/>
      <c r="H310" s="19"/>
      <c r="I310" s="19"/>
      <c r="J310" s="19"/>
      <c r="K310" s="19"/>
    </row>
    <row r="311" spans="1:11" x14ac:dyDescent="0.25">
      <c r="A311" s="56"/>
      <c r="B311" s="57"/>
      <c r="C311" s="13" t="s">
        <v>366</v>
      </c>
      <c r="D311" s="19"/>
      <c r="E311" s="19"/>
      <c r="F311" s="19"/>
      <c r="G311" s="19"/>
      <c r="H311" s="19"/>
      <c r="I311" s="19"/>
      <c r="J311" s="19"/>
      <c r="K311" s="19"/>
    </row>
    <row r="312" spans="1:11" x14ac:dyDescent="0.25">
      <c r="A312" s="56" t="s">
        <v>14</v>
      </c>
      <c r="B312" s="57" t="s">
        <v>367</v>
      </c>
      <c r="C312" s="13" t="s">
        <v>365</v>
      </c>
      <c r="D312" s="19"/>
      <c r="E312" s="19"/>
      <c r="F312" s="19"/>
      <c r="G312" s="19"/>
      <c r="H312" s="19"/>
      <c r="I312" s="19"/>
      <c r="J312" s="19"/>
      <c r="K312" s="19"/>
    </row>
    <row r="313" spans="1:11" x14ac:dyDescent="0.25">
      <c r="A313" s="56"/>
      <c r="B313" s="57"/>
      <c r="C313" s="13" t="s">
        <v>366</v>
      </c>
      <c r="D313" s="19"/>
      <c r="E313" s="19"/>
      <c r="F313" s="19"/>
      <c r="G313" s="19"/>
      <c r="H313" s="19"/>
      <c r="I313" s="19"/>
      <c r="J313" s="19"/>
      <c r="K313" s="19"/>
    </row>
    <row r="314" spans="1:11" ht="14.25" customHeight="1" x14ac:dyDescent="0.25">
      <c r="A314" s="53" t="s">
        <v>17</v>
      </c>
      <c r="B314" s="54" t="s">
        <v>368</v>
      </c>
      <c r="C314" s="13" t="s">
        <v>365</v>
      </c>
      <c r="D314" s="19"/>
      <c r="E314" s="19"/>
      <c r="F314" s="19"/>
      <c r="G314" s="19"/>
      <c r="H314" s="19"/>
      <c r="I314" s="19"/>
      <c r="J314" s="19"/>
      <c r="K314" s="19"/>
    </row>
    <row r="315" spans="1:11" ht="14.25" customHeight="1" x14ac:dyDescent="0.25">
      <c r="A315" s="53"/>
      <c r="B315" s="54"/>
      <c r="C315" s="13" t="s">
        <v>369</v>
      </c>
      <c r="D315" s="19"/>
      <c r="E315" s="19"/>
      <c r="F315" s="19"/>
      <c r="G315" s="19"/>
      <c r="H315" s="19"/>
      <c r="I315" s="19"/>
      <c r="J315" s="19"/>
      <c r="K315" s="19"/>
    </row>
    <row r="316" spans="1:11" ht="15.75" customHeight="1" x14ac:dyDescent="0.25">
      <c r="A316" s="53" t="s">
        <v>370</v>
      </c>
      <c r="B316" s="54" t="s">
        <v>371</v>
      </c>
      <c r="C316" s="13" t="s">
        <v>365</v>
      </c>
      <c r="D316" s="19"/>
      <c r="E316" s="19"/>
      <c r="F316" s="19"/>
      <c r="G316" s="19"/>
      <c r="H316" s="19"/>
      <c r="I316" s="19"/>
      <c r="J316" s="19"/>
      <c r="K316" s="19"/>
    </row>
    <row r="317" spans="1:11" ht="25.5" x14ac:dyDescent="0.25">
      <c r="A317" s="53"/>
      <c r="B317" s="54"/>
      <c r="C317" s="13" t="s">
        <v>372</v>
      </c>
      <c r="D317" s="19"/>
      <c r="E317" s="19"/>
      <c r="F317" s="19"/>
      <c r="G317" s="19"/>
      <c r="H317" s="19"/>
      <c r="I317" s="19"/>
      <c r="J317" s="19"/>
      <c r="K317" s="19"/>
    </row>
    <row r="318" spans="1:11" ht="18" customHeight="1" x14ac:dyDescent="0.25">
      <c r="A318" s="18" t="s">
        <v>373</v>
      </c>
      <c r="B318" s="12" t="s">
        <v>374</v>
      </c>
      <c r="C318" s="12" t="s">
        <v>36</v>
      </c>
      <c r="D318" s="19"/>
      <c r="E318" s="19"/>
      <c r="F318" s="19"/>
      <c r="G318" s="19"/>
      <c r="H318" s="19"/>
      <c r="I318" s="19"/>
      <c r="J318" s="19"/>
      <c r="K318" s="19"/>
    </row>
    <row r="319" spans="1:11" ht="15.75" customHeight="1" x14ac:dyDescent="0.25">
      <c r="A319" s="18" t="s">
        <v>375</v>
      </c>
      <c r="B319" s="12" t="s">
        <v>376</v>
      </c>
      <c r="C319" s="12" t="s">
        <v>36</v>
      </c>
      <c r="D319" s="19"/>
      <c r="E319" s="19"/>
      <c r="F319" s="19"/>
      <c r="G319" s="19"/>
      <c r="H319" s="19"/>
      <c r="I319" s="19"/>
      <c r="J319" s="19"/>
      <c r="K319" s="19"/>
    </row>
    <row r="320" spans="1:11" ht="29.25" customHeight="1" x14ac:dyDescent="0.25">
      <c r="A320" s="18">
        <v>2</v>
      </c>
      <c r="B320" s="12" t="s">
        <v>377</v>
      </c>
      <c r="C320" s="12" t="s">
        <v>9</v>
      </c>
      <c r="D320" s="19"/>
      <c r="E320" s="19"/>
      <c r="F320" s="19"/>
      <c r="G320" s="19"/>
      <c r="H320" s="19"/>
      <c r="I320" s="19"/>
      <c r="J320" s="19"/>
      <c r="K320" s="19"/>
    </row>
    <row r="321" spans="1:12" ht="21.75" customHeight="1" x14ac:dyDescent="0.25">
      <c r="A321" s="18">
        <v>3</v>
      </c>
      <c r="B321" s="12" t="s">
        <v>378</v>
      </c>
      <c r="C321" s="12" t="s">
        <v>9</v>
      </c>
      <c r="D321" s="16">
        <f>D322+D323+D324+D325</f>
        <v>0</v>
      </c>
      <c r="E321" s="16">
        <f t="shared" ref="E321:H321" si="78">E322+E323+E324+E325</f>
        <v>0</v>
      </c>
      <c r="F321" s="16">
        <f t="shared" si="78"/>
        <v>0</v>
      </c>
      <c r="G321" s="16">
        <f t="shared" si="78"/>
        <v>0</v>
      </c>
      <c r="H321" s="16">
        <f t="shared" si="78"/>
        <v>0</v>
      </c>
      <c r="I321" s="16">
        <f t="shared" ref="I321:K321" si="79">I322+I323+I324+I325</f>
        <v>0</v>
      </c>
      <c r="J321" s="16">
        <f t="shared" si="79"/>
        <v>0</v>
      </c>
      <c r="K321" s="16">
        <f t="shared" si="79"/>
        <v>0</v>
      </c>
    </row>
    <row r="322" spans="1:12" x14ac:dyDescent="0.25">
      <c r="A322" s="49" t="s">
        <v>65</v>
      </c>
      <c r="B322" s="29" t="s">
        <v>379</v>
      </c>
      <c r="C322" s="12" t="s">
        <v>9</v>
      </c>
      <c r="D322" s="16"/>
      <c r="E322" s="16"/>
      <c r="F322" s="16"/>
      <c r="G322" s="16"/>
      <c r="H322" s="16"/>
      <c r="I322" s="16"/>
      <c r="J322" s="16"/>
      <c r="K322" s="16"/>
    </row>
    <row r="323" spans="1:12" x14ac:dyDescent="0.25">
      <c r="A323" s="49" t="s">
        <v>67</v>
      </c>
      <c r="B323" s="29" t="s">
        <v>380</v>
      </c>
      <c r="C323" s="12" t="s">
        <v>9</v>
      </c>
      <c r="D323" s="16"/>
      <c r="E323" s="16"/>
      <c r="F323" s="16"/>
      <c r="G323" s="16"/>
      <c r="H323" s="16"/>
      <c r="I323" s="16"/>
      <c r="J323" s="16"/>
      <c r="K323" s="16"/>
    </row>
    <row r="324" spans="1:12" x14ac:dyDescent="0.25">
      <c r="A324" s="49" t="s">
        <v>69</v>
      </c>
      <c r="B324" s="29" t="s">
        <v>381</v>
      </c>
      <c r="C324" s="12" t="s">
        <v>9</v>
      </c>
      <c r="D324" s="16"/>
      <c r="E324" s="16"/>
      <c r="F324" s="16"/>
      <c r="G324" s="16"/>
      <c r="H324" s="16"/>
      <c r="I324" s="16"/>
      <c r="J324" s="16"/>
      <c r="K324" s="16"/>
    </row>
    <row r="325" spans="1:12" x14ac:dyDescent="0.25">
      <c r="A325" s="49" t="s">
        <v>71</v>
      </c>
      <c r="B325" s="29" t="s">
        <v>382</v>
      </c>
      <c r="C325" s="12" t="s">
        <v>9</v>
      </c>
      <c r="D325" s="16"/>
      <c r="E325" s="16"/>
      <c r="F325" s="16"/>
      <c r="G325" s="16"/>
      <c r="H325" s="16"/>
      <c r="I325" s="16"/>
      <c r="J325" s="16"/>
      <c r="K325" s="16"/>
    </row>
    <row r="326" spans="1:12" x14ac:dyDescent="0.25">
      <c r="A326" s="49">
        <v>4</v>
      </c>
      <c r="B326" s="29" t="s">
        <v>383</v>
      </c>
      <c r="C326" s="12" t="s">
        <v>9</v>
      </c>
      <c r="D326" s="16">
        <f>D327+D328</f>
        <v>0</v>
      </c>
      <c r="E326" s="16">
        <f t="shared" ref="E326:H326" si="80">E327+E328</f>
        <v>0</v>
      </c>
      <c r="F326" s="16">
        <f t="shared" si="80"/>
        <v>0</v>
      </c>
      <c r="G326" s="16">
        <f t="shared" si="80"/>
        <v>0</v>
      </c>
      <c r="H326" s="16">
        <f t="shared" si="80"/>
        <v>0</v>
      </c>
      <c r="I326" s="16">
        <f t="shared" ref="I326:K326" si="81">I327+I328</f>
        <v>0</v>
      </c>
      <c r="J326" s="16">
        <f t="shared" si="81"/>
        <v>0</v>
      </c>
      <c r="K326" s="16">
        <f t="shared" si="81"/>
        <v>0</v>
      </c>
    </row>
    <row r="327" spans="1:12" ht="15" customHeight="1" x14ac:dyDescent="0.25">
      <c r="A327" s="49" t="s">
        <v>384</v>
      </c>
      <c r="B327" s="29" t="s">
        <v>381</v>
      </c>
      <c r="C327" s="12" t="s">
        <v>9</v>
      </c>
      <c r="D327" s="16"/>
      <c r="E327" s="16"/>
      <c r="F327" s="16"/>
      <c r="G327" s="16"/>
      <c r="H327" s="16"/>
      <c r="I327" s="16"/>
      <c r="J327" s="16"/>
      <c r="K327" s="16"/>
    </row>
    <row r="328" spans="1:12" ht="15" customHeight="1" x14ac:dyDescent="0.25">
      <c r="A328" s="49" t="s">
        <v>385</v>
      </c>
      <c r="B328" s="29" t="s">
        <v>386</v>
      </c>
      <c r="C328" s="12" t="s">
        <v>9</v>
      </c>
      <c r="D328" s="19"/>
      <c r="E328" s="19"/>
      <c r="F328" s="19"/>
      <c r="G328" s="19"/>
      <c r="H328" s="19"/>
      <c r="I328" s="19"/>
      <c r="J328" s="19"/>
      <c r="K328" s="19"/>
    </row>
    <row r="329" spans="1:12" ht="18.75" customHeight="1" x14ac:dyDescent="0.25">
      <c r="A329" s="49">
        <v>5</v>
      </c>
      <c r="B329" s="29" t="s">
        <v>387</v>
      </c>
      <c r="C329" s="12"/>
      <c r="D329" s="19"/>
      <c r="E329" s="19"/>
      <c r="F329" s="19"/>
      <c r="G329" s="19"/>
      <c r="H329" s="19"/>
      <c r="I329" s="19"/>
      <c r="J329" s="19"/>
      <c r="K329" s="19"/>
    </row>
    <row r="330" spans="1:12" ht="25.5" x14ac:dyDescent="0.25">
      <c r="A330" s="49" t="s">
        <v>39</v>
      </c>
      <c r="B330" s="29" t="s">
        <v>388</v>
      </c>
      <c r="C330" s="12" t="s">
        <v>389</v>
      </c>
      <c r="D330" s="16">
        <f>D315/D14*10000</f>
        <v>0</v>
      </c>
      <c r="E330" s="16">
        <f>E315/E14*10000</f>
        <v>0</v>
      </c>
      <c r="F330" s="16">
        <f>F315/F14*10000</f>
        <v>0</v>
      </c>
      <c r="G330" s="16">
        <f>G315/G14*10000</f>
        <v>0</v>
      </c>
      <c r="H330" s="16">
        <f>H315/H14*10000</f>
        <v>0</v>
      </c>
      <c r="I330" s="16">
        <f t="shared" ref="I330:K330" si="82">I315/I14*10000</f>
        <v>0</v>
      </c>
      <c r="J330" s="16">
        <f t="shared" si="82"/>
        <v>0</v>
      </c>
      <c r="K330" s="16">
        <f t="shared" si="82"/>
        <v>0</v>
      </c>
      <c r="L330" s="1"/>
    </row>
    <row r="331" spans="1:12" ht="38.25" x14ac:dyDescent="0.25">
      <c r="A331" s="49" t="s">
        <v>41</v>
      </c>
      <c r="B331" s="29" t="s">
        <v>390</v>
      </c>
      <c r="C331" s="12" t="s">
        <v>391</v>
      </c>
      <c r="D331" s="16">
        <f>D317/D14*10000</f>
        <v>0</v>
      </c>
      <c r="E331" s="16">
        <f>E317/E14*10000</f>
        <v>0</v>
      </c>
      <c r="F331" s="16">
        <f>F317/F14*10000</f>
        <v>0</v>
      </c>
      <c r="G331" s="16">
        <f>G317/G14*10000</f>
        <v>0</v>
      </c>
      <c r="H331" s="16">
        <f>H317/H14*10000</f>
        <v>0</v>
      </c>
      <c r="I331" s="16">
        <f t="shared" ref="I331:K331" si="83">I317/I14*10000</f>
        <v>0</v>
      </c>
      <c r="J331" s="16">
        <f t="shared" si="83"/>
        <v>0</v>
      </c>
      <c r="K331" s="16">
        <f t="shared" si="83"/>
        <v>0</v>
      </c>
      <c r="L331" s="1"/>
    </row>
    <row r="332" spans="1:12" ht="38.25" x14ac:dyDescent="0.25">
      <c r="A332" s="49" t="s">
        <v>392</v>
      </c>
      <c r="B332" s="29" t="s">
        <v>393</v>
      </c>
      <c r="C332" s="12" t="s">
        <v>391</v>
      </c>
      <c r="D332" s="19"/>
      <c r="E332" s="19"/>
      <c r="F332" s="19"/>
      <c r="G332" s="19"/>
      <c r="H332" s="19"/>
      <c r="I332" s="19"/>
      <c r="J332" s="19"/>
      <c r="K332" s="19"/>
    </row>
    <row r="333" spans="1:12" ht="25.5" x14ac:dyDescent="0.25">
      <c r="A333" s="49" t="s">
        <v>394</v>
      </c>
      <c r="B333" s="29" t="s">
        <v>395</v>
      </c>
      <c r="C333" s="12" t="s">
        <v>396</v>
      </c>
      <c r="D333" s="19"/>
      <c r="E333" s="19"/>
      <c r="F333" s="19"/>
      <c r="G333" s="19"/>
      <c r="H333" s="19"/>
      <c r="I333" s="19"/>
      <c r="J333" s="19"/>
      <c r="K333" s="19"/>
    </row>
    <row r="334" spans="1:12" ht="25.5" x14ac:dyDescent="0.25">
      <c r="A334" s="49" t="s">
        <v>397</v>
      </c>
      <c r="B334" s="29" t="s">
        <v>398</v>
      </c>
      <c r="C334" s="12" t="s">
        <v>396</v>
      </c>
      <c r="D334" s="19"/>
      <c r="E334" s="19"/>
      <c r="F334" s="19"/>
      <c r="G334" s="19"/>
      <c r="H334" s="19"/>
      <c r="I334" s="19"/>
      <c r="J334" s="19"/>
      <c r="K334" s="19"/>
    </row>
    <row r="335" spans="1:12" ht="38.25" x14ac:dyDescent="0.25">
      <c r="A335" s="18" t="s">
        <v>399</v>
      </c>
      <c r="B335" s="12" t="s">
        <v>400</v>
      </c>
      <c r="C335" s="12" t="s">
        <v>401</v>
      </c>
      <c r="D335" s="19"/>
      <c r="E335" s="19"/>
      <c r="F335" s="19"/>
      <c r="G335" s="19"/>
      <c r="H335" s="19"/>
      <c r="I335" s="19"/>
      <c r="J335" s="19"/>
      <c r="K335" s="19"/>
    </row>
    <row r="336" spans="1:12" ht="25.5" x14ac:dyDescent="0.25">
      <c r="A336" s="18" t="s">
        <v>402</v>
      </c>
      <c r="B336" s="12" t="s">
        <v>403</v>
      </c>
      <c r="C336" s="12" t="s">
        <v>404</v>
      </c>
      <c r="D336" s="19"/>
      <c r="E336" s="19"/>
      <c r="F336" s="19"/>
      <c r="G336" s="19"/>
      <c r="H336" s="19"/>
      <c r="I336" s="19"/>
      <c r="J336" s="19"/>
      <c r="K336" s="19"/>
    </row>
    <row r="337" spans="1:11" ht="25.5" x14ac:dyDescent="0.25">
      <c r="A337" s="18" t="s">
        <v>405</v>
      </c>
      <c r="B337" s="12" t="s">
        <v>406</v>
      </c>
      <c r="C337" s="12" t="s">
        <v>404</v>
      </c>
      <c r="D337" s="19"/>
      <c r="E337" s="19"/>
      <c r="F337" s="19"/>
      <c r="G337" s="19"/>
      <c r="H337" s="19"/>
      <c r="I337" s="19"/>
      <c r="J337" s="19"/>
      <c r="K337" s="19"/>
    </row>
    <row r="338" spans="1:11" ht="38.25" x14ac:dyDescent="0.25">
      <c r="A338" s="18" t="s">
        <v>407</v>
      </c>
      <c r="B338" s="12" t="s">
        <v>408</v>
      </c>
      <c r="C338" s="12" t="s">
        <v>409</v>
      </c>
      <c r="D338" s="19"/>
      <c r="E338" s="19"/>
      <c r="F338" s="19"/>
      <c r="G338" s="19"/>
      <c r="H338" s="19"/>
      <c r="I338" s="19"/>
      <c r="J338" s="19"/>
      <c r="K338" s="19"/>
    </row>
    <row r="339" spans="1:11" ht="52.5" customHeight="1" x14ac:dyDescent="0.25">
      <c r="A339" s="18">
        <v>6</v>
      </c>
      <c r="B339" s="12" t="s">
        <v>410</v>
      </c>
      <c r="C339" s="12" t="s">
        <v>411</v>
      </c>
      <c r="D339" s="12"/>
      <c r="E339" s="12"/>
      <c r="F339" s="12"/>
      <c r="G339" s="12"/>
      <c r="H339" s="12"/>
      <c r="I339" s="12"/>
      <c r="J339" s="12"/>
      <c r="K339" s="12"/>
    </row>
    <row r="340" spans="1:11" ht="16.5" customHeight="1" x14ac:dyDescent="0.25"/>
    <row r="341" spans="1:11" ht="43.5" customHeight="1" x14ac:dyDescent="0.25">
      <c r="A341" s="55" t="s">
        <v>412</v>
      </c>
      <c r="B341" s="55"/>
      <c r="C341" s="55"/>
      <c r="D341" s="55"/>
      <c r="E341" s="55"/>
      <c r="F341" s="55"/>
      <c r="G341" s="55"/>
      <c r="H341" s="55"/>
      <c r="I341" s="3"/>
      <c r="J341" s="3"/>
      <c r="K341" s="3"/>
    </row>
    <row r="342" spans="1:11" ht="42.75" customHeight="1" x14ac:dyDescent="0.25">
      <c r="A342" s="55" t="s">
        <v>413</v>
      </c>
      <c r="B342" s="55"/>
      <c r="C342" s="55"/>
      <c r="D342" s="55"/>
      <c r="E342" s="55"/>
      <c r="F342" s="55"/>
      <c r="G342" s="55"/>
      <c r="H342" s="55"/>
      <c r="I342" s="3"/>
      <c r="J342" s="3"/>
      <c r="K342" s="3"/>
    </row>
    <row r="343" spans="1:11" x14ac:dyDescent="0.25">
      <c r="A343" s="4"/>
      <c r="B343" s="5"/>
      <c r="C343" s="5"/>
      <c r="D343" s="5"/>
      <c r="E343" s="5"/>
      <c r="F343" s="5"/>
      <c r="G343" s="5"/>
      <c r="H343" s="5"/>
      <c r="I343" s="5"/>
      <c r="J343" s="5"/>
      <c r="K343" s="5"/>
    </row>
  </sheetData>
  <mergeCells count="129">
    <mergeCell ref="B211:K211"/>
    <mergeCell ref="B224:K224"/>
    <mergeCell ref="B250:K250"/>
    <mergeCell ref="B263:K263"/>
    <mergeCell ref="B271:K271"/>
    <mergeCell ref="A5:A6"/>
    <mergeCell ref="B5:B6"/>
    <mergeCell ref="C5:C6"/>
    <mergeCell ref="F5:K5"/>
    <mergeCell ref="A40:A42"/>
    <mergeCell ref="A43:A45"/>
    <mergeCell ref="B25:K25"/>
    <mergeCell ref="A46:A48"/>
    <mergeCell ref="B49:H49"/>
    <mergeCell ref="A50:A52"/>
    <mergeCell ref="A36:H36"/>
    <mergeCell ref="A37:A38"/>
    <mergeCell ref="B37:B38"/>
    <mergeCell ref="C37:C38"/>
    <mergeCell ref="F37:K37"/>
    <mergeCell ref="B39:K39"/>
    <mergeCell ref="A71:A73"/>
    <mergeCell ref="A74:A76"/>
    <mergeCell ref="A77:A79"/>
    <mergeCell ref="A3:K3"/>
    <mergeCell ref="A2:K2"/>
    <mergeCell ref="A1:K1"/>
    <mergeCell ref="A8:A9"/>
    <mergeCell ref="A10:A11"/>
    <mergeCell ref="A12:A13"/>
    <mergeCell ref="A22:H22"/>
    <mergeCell ref="A23:A24"/>
    <mergeCell ref="B23:B24"/>
    <mergeCell ref="C23:C24"/>
    <mergeCell ref="B7:K7"/>
    <mergeCell ref="F23:K23"/>
    <mergeCell ref="A80:A82"/>
    <mergeCell ref="A83:A85"/>
    <mergeCell ref="A86:A88"/>
    <mergeCell ref="A53:A55"/>
    <mergeCell ref="A56:A58"/>
    <mergeCell ref="A59:A61"/>
    <mergeCell ref="A62:A64"/>
    <mergeCell ref="A65:A67"/>
    <mergeCell ref="A68:A70"/>
    <mergeCell ref="A107:A109"/>
    <mergeCell ref="A110:A112"/>
    <mergeCell ref="A113:A115"/>
    <mergeCell ref="A116:A118"/>
    <mergeCell ref="A119:A121"/>
    <mergeCell ref="A122:A124"/>
    <mergeCell ref="A89:A91"/>
    <mergeCell ref="A92:A94"/>
    <mergeCell ref="A95:A97"/>
    <mergeCell ref="A98:A100"/>
    <mergeCell ref="A101:A103"/>
    <mergeCell ref="A104:A106"/>
    <mergeCell ref="A132:A134"/>
    <mergeCell ref="A135:A137"/>
    <mergeCell ref="A138:A139"/>
    <mergeCell ref="A140:A141"/>
    <mergeCell ref="A142:A143"/>
    <mergeCell ref="A125:A127"/>
    <mergeCell ref="A128:H128"/>
    <mergeCell ref="A129:A130"/>
    <mergeCell ref="B129:B130"/>
    <mergeCell ref="C129:C130"/>
    <mergeCell ref="F129:K129"/>
    <mergeCell ref="B131:K131"/>
    <mergeCell ref="L158:L160"/>
    <mergeCell ref="L161:L163"/>
    <mergeCell ref="A208:H208"/>
    <mergeCell ref="A209:A210"/>
    <mergeCell ref="B209:B210"/>
    <mergeCell ref="C209:C210"/>
    <mergeCell ref="A144:A146"/>
    <mergeCell ref="A147:A148"/>
    <mergeCell ref="A149:A150"/>
    <mergeCell ref="A151:A152"/>
    <mergeCell ref="A153:H153"/>
    <mergeCell ref="A154:A155"/>
    <mergeCell ref="B154:B155"/>
    <mergeCell ref="C154:C155"/>
    <mergeCell ref="F154:K154"/>
    <mergeCell ref="B156:K156"/>
    <mergeCell ref="F209:K209"/>
    <mergeCell ref="A225:A227"/>
    <mergeCell ref="A239:A240"/>
    <mergeCell ref="A247:H247"/>
    <mergeCell ref="A248:A249"/>
    <mergeCell ref="B248:B249"/>
    <mergeCell ref="C248:C249"/>
    <mergeCell ref="A212:A214"/>
    <mergeCell ref="A215:A217"/>
    <mergeCell ref="A218:A220"/>
    <mergeCell ref="A221:H221"/>
    <mergeCell ref="A222:A223"/>
    <mergeCell ref="B222:B223"/>
    <mergeCell ref="C222:C223"/>
    <mergeCell ref="F222:K222"/>
    <mergeCell ref="F248:K248"/>
    <mergeCell ref="A255:A257"/>
    <mergeCell ref="A260:H260"/>
    <mergeCell ref="A261:A262"/>
    <mergeCell ref="B261:B262"/>
    <mergeCell ref="C261:C262"/>
    <mergeCell ref="A251:A253"/>
    <mergeCell ref="A305:H305"/>
    <mergeCell ref="A306:A307"/>
    <mergeCell ref="B306:B307"/>
    <mergeCell ref="C306:C307"/>
    <mergeCell ref="A268:H268"/>
    <mergeCell ref="A269:A270"/>
    <mergeCell ref="B269:B270"/>
    <mergeCell ref="C269:C270"/>
    <mergeCell ref="F261:K261"/>
    <mergeCell ref="F269:K269"/>
    <mergeCell ref="F306:K306"/>
    <mergeCell ref="B308:K308"/>
    <mergeCell ref="A316:A317"/>
    <mergeCell ref="B316:B317"/>
    <mergeCell ref="A341:H341"/>
    <mergeCell ref="A342:H342"/>
    <mergeCell ref="A310:A311"/>
    <mergeCell ref="B310:B311"/>
    <mergeCell ref="A312:A313"/>
    <mergeCell ref="B312:B313"/>
    <mergeCell ref="A314:A315"/>
    <mergeCell ref="B314:B315"/>
  </mergeCells>
  <hyperlinks>
    <hyperlink ref="B42" location="_ftn1" display="_ftn1"/>
    <hyperlink ref="B44" location="_ftn2" display="_ftn2"/>
    <hyperlink ref="A341" location="_ftnref1" display="_ftnref1"/>
    <hyperlink ref="A342" location="_ftnref2" display="_ftnref2"/>
  </hyperlinks>
  <pageMargins left="0.25" right="0.25" top="0.75" bottom="0.75" header="0.3" footer="0.3"/>
  <pageSetup paperSize="9" scale="40" fitToHeight="0" orientation="portrait" r:id="rId1"/>
  <rowBreaks count="10" manualBreakCount="10">
    <brk id="21" max="16383" man="1"/>
    <brk id="35" max="16383" man="1"/>
    <brk id="127" max="16383" man="1"/>
    <brk id="152" max="16383" man="1"/>
    <brk id="207" max="16383" man="1"/>
    <brk id="220" max="16383" man="1"/>
    <brk id="246" max="16383" man="1"/>
    <brk id="259" max="16383" man="1"/>
    <brk id="267" max="16383" man="1"/>
    <brk id="3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Форма целиком</vt:lpstr>
      <vt:lpstr>'Форма целиком'!_ftn1</vt:lpstr>
      <vt:lpstr>'Форма целиком'!_ftn2</vt:lpstr>
      <vt:lpstr>'Форма целиком'!_ftnref1</vt:lpstr>
      <vt:lpstr>'Форма целиком'!_ftnref2</vt:lpstr>
      <vt:lpstr>'Форма целиком'!_ftnref3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Вячеславовна Дмитриева</dc:creator>
  <cp:lastModifiedBy>Пользователь</cp:lastModifiedBy>
  <cp:lastPrinted>2018-09-25T12:20:36Z</cp:lastPrinted>
  <dcterms:created xsi:type="dcterms:W3CDTF">2017-07-11T11:25:59Z</dcterms:created>
  <dcterms:modified xsi:type="dcterms:W3CDTF">2018-09-25T12:20:39Z</dcterms:modified>
</cp:coreProperties>
</file>